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A_bis_E\CVD100_alt\06.Innovationskubus\03.LENA\06.Mein-Lehramt\Content\07.Finanzen&amp;Absicherung\"/>
    </mc:Choice>
  </mc:AlternateContent>
  <xr:revisionPtr revIDLastSave="0" documentId="13_ncr:1_{594332AF-10EC-466F-AA4A-50DA12195556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Jan '23" sheetId="1" r:id="rId1"/>
    <sheet name="Feb '23" sheetId="2" r:id="rId2"/>
    <sheet name="Mär '23" sheetId="3" r:id="rId3"/>
    <sheet name="Apr '23" sheetId="4" r:id="rId4"/>
    <sheet name="Mai '23" sheetId="5" r:id="rId5"/>
    <sheet name="Jun '23" sheetId="6" r:id="rId6"/>
    <sheet name="Jul '23" sheetId="7" r:id="rId7"/>
    <sheet name="Aug '23" sheetId="8" r:id="rId8"/>
    <sheet name="Sep '23" sheetId="10" r:id="rId9"/>
    <sheet name="Okt '23" sheetId="11" r:id="rId10"/>
    <sheet name="Nov '23" sheetId="12" r:id="rId11"/>
    <sheet name="Dez '23" sheetId="13" r:id="rId12"/>
    <sheet name="Jahreswerte" sheetId="14" r:id="rId13"/>
    <sheet name="Grafik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3" l="1"/>
  <c r="B34" i="12"/>
  <c r="B35" i="11"/>
  <c r="B34" i="10"/>
  <c r="B35" i="8"/>
  <c r="B35" i="7"/>
  <c r="B34" i="6"/>
  <c r="B35" i="5"/>
  <c r="B34" i="4"/>
  <c r="B35" i="3"/>
  <c r="B32" i="2"/>
  <c r="H2" i="2" l="1"/>
  <c r="H30" i="2" s="1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F35" i="13" s="1"/>
  <c r="J35" i="13" s="1"/>
  <c r="B33" i="8"/>
  <c r="B30" i="2"/>
  <c r="C30" i="2"/>
  <c r="D30" i="2"/>
  <c r="E30" i="2"/>
  <c r="F30" i="2"/>
  <c r="G30" i="2"/>
  <c r="I30" i="2"/>
  <c r="J30" i="2"/>
  <c r="K30" i="2"/>
  <c r="L30" i="2"/>
  <c r="M30" i="2"/>
  <c r="N30" i="2"/>
  <c r="O30" i="2"/>
  <c r="B35" i="1"/>
  <c r="N3" i="1"/>
  <c r="L20" i="1"/>
  <c r="C6" i="1"/>
  <c r="F32" i="2" l="1"/>
  <c r="J32" i="2" s="1"/>
  <c r="P8" i="12"/>
  <c r="P9" i="12"/>
  <c r="P10" i="12"/>
  <c r="P11" i="12"/>
  <c r="P12" i="12"/>
  <c r="P13" i="12"/>
  <c r="P14" i="12"/>
  <c r="P15" i="12"/>
  <c r="P16" i="12"/>
  <c r="P17" i="12"/>
  <c r="P18" i="12"/>
  <c r="P19" i="12"/>
  <c r="P5" i="11"/>
  <c r="P6" i="11"/>
  <c r="P7" i="11"/>
  <c r="P8" i="11"/>
  <c r="P9" i="11"/>
  <c r="P10" i="11"/>
  <c r="P11" i="11"/>
  <c r="P12" i="11"/>
  <c r="P13" i="11"/>
  <c r="P14" i="11"/>
  <c r="P15" i="11"/>
  <c r="P16" i="11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4" i="6"/>
  <c r="P5" i="6"/>
  <c r="P6" i="6"/>
  <c r="P7" i="6"/>
  <c r="P8" i="6"/>
  <c r="P9" i="6"/>
  <c r="P10" i="6"/>
  <c r="P11" i="6"/>
  <c r="P12" i="6"/>
  <c r="P13" i="6"/>
  <c r="P14" i="6"/>
  <c r="P15" i="6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30" i="4"/>
  <c r="P31" i="4"/>
  <c r="P5" i="4"/>
  <c r="P6" i="4"/>
  <c r="P7" i="4"/>
  <c r="P8" i="4"/>
  <c r="P9" i="4"/>
  <c r="P10" i="4"/>
  <c r="P11" i="4"/>
  <c r="P12" i="4"/>
  <c r="P13" i="4"/>
  <c r="P14" i="4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1" i="1"/>
  <c r="P27" i="1"/>
  <c r="P28" i="1"/>
  <c r="P29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2" i="14" l="1"/>
  <c r="P14" i="14"/>
  <c r="P3" i="14"/>
  <c r="P4" i="14"/>
  <c r="P5" i="14"/>
  <c r="P6" i="14"/>
  <c r="P7" i="14"/>
  <c r="P8" i="14"/>
  <c r="P9" i="14"/>
  <c r="P10" i="14"/>
  <c r="P11" i="14"/>
  <c r="P12" i="14"/>
  <c r="P13" i="14"/>
  <c r="P15" i="14"/>
  <c r="P31" i="10" l="1"/>
  <c r="P29" i="11"/>
  <c r="P28" i="11"/>
  <c r="P27" i="11"/>
  <c r="P32" i="11"/>
  <c r="P21" i="12"/>
  <c r="P21" i="7" l="1"/>
  <c r="P3" i="6"/>
  <c r="P22" i="8"/>
  <c r="P20" i="8"/>
  <c r="N13" i="14"/>
  <c r="M13" i="14"/>
  <c r="L13" i="14"/>
  <c r="K13" i="14"/>
  <c r="J13" i="14"/>
  <c r="I13" i="14"/>
  <c r="H13" i="14"/>
  <c r="G13" i="14"/>
  <c r="F13" i="14"/>
  <c r="E13" i="14"/>
  <c r="D13" i="14"/>
  <c r="C13" i="14"/>
  <c r="P32" i="13"/>
  <c r="P31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2" i="13"/>
  <c r="O13" i="14"/>
  <c r="N32" i="12"/>
  <c r="M32" i="12"/>
  <c r="M12" i="14" s="1"/>
  <c r="L32" i="12"/>
  <c r="L12" i="14" s="1"/>
  <c r="K32" i="12"/>
  <c r="K12" i="14" s="1"/>
  <c r="J32" i="12"/>
  <c r="J12" i="14" s="1"/>
  <c r="I32" i="12"/>
  <c r="I12" i="14" s="1"/>
  <c r="H32" i="12"/>
  <c r="H12" i="14" s="1"/>
  <c r="G32" i="12"/>
  <c r="G12" i="14" s="1"/>
  <c r="F32" i="12"/>
  <c r="F12" i="14" s="1"/>
  <c r="E32" i="12"/>
  <c r="E12" i="14" s="1"/>
  <c r="D32" i="12"/>
  <c r="D12" i="14" s="1"/>
  <c r="C32" i="12"/>
  <c r="C12" i="14" s="1"/>
  <c r="B32" i="12"/>
  <c r="P31" i="12"/>
  <c r="P30" i="12"/>
  <c r="P29" i="12"/>
  <c r="P28" i="12"/>
  <c r="P27" i="12"/>
  <c r="P26" i="12"/>
  <c r="P25" i="12"/>
  <c r="P24" i="12"/>
  <c r="P23" i="12"/>
  <c r="P22" i="12"/>
  <c r="P20" i="12"/>
  <c r="P7" i="12"/>
  <c r="P6" i="12"/>
  <c r="P5" i="12"/>
  <c r="P4" i="12"/>
  <c r="P3" i="12"/>
  <c r="P2" i="12"/>
  <c r="O32" i="12"/>
  <c r="O12" i="14" s="1"/>
  <c r="N33" i="11"/>
  <c r="N11" i="14" s="1"/>
  <c r="M33" i="11"/>
  <c r="M11" i="14" s="1"/>
  <c r="L33" i="11"/>
  <c r="L11" i="14" s="1"/>
  <c r="K33" i="11"/>
  <c r="K11" i="14" s="1"/>
  <c r="J33" i="11"/>
  <c r="J11" i="14" s="1"/>
  <c r="I33" i="11"/>
  <c r="I11" i="14" s="1"/>
  <c r="H33" i="11"/>
  <c r="H11" i="14" s="1"/>
  <c r="G33" i="11"/>
  <c r="G11" i="14" s="1"/>
  <c r="F33" i="11"/>
  <c r="F11" i="14" s="1"/>
  <c r="E33" i="11"/>
  <c r="E11" i="14" s="1"/>
  <c r="D33" i="11"/>
  <c r="D11" i="14" s="1"/>
  <c r="C33" i="11"/>
  <c r="C11" i="14" s="1"/>
  <c r="B33" i="11"/>
  <c r="P31" i="11"/>
  <c r="P30" i="11"/>
  <c r="P26" i="11"/>
  <c r="P25" i="11"/>
  <c r="P24" i="11"/>
  <c r="P23" i="11"/>
  <c r="P22" i="11"/>
  <c r="P21" i="11"/>
  <c r="P20" i="11"/>
  <c r="P19" i="11"/>
  <c r="P18" i="11"/>
  <c r="P17" i="11"/>
  <c r="P4" i="11"/>
  <c r="P3" i="11"/>
  <c r="P2" i="11"/>
  <c r="O33" i="11"/>
  <c r="O11" i="14" s="1"/>
  <c r="N32" i="10"/>
  <c r="N10" i="14" s="1"/>
  <c r="M32" i="10"/>
  <c r="M10" i="14" s="1"/>
  <c r="L32" i="10"/>
  <c r="L10" i="14" s="1"/>
  <c r="K32" i="10"/>
  <c r="K10" i="14" s="1"/>
  <c r="J32" i="10"/>
  <c r="J10" i="14" s="1"/>
  <c r="I32" i="10"/>
  <c r="I10" i="14" s="1"/>
  <c r="H32" i="10"/>
  <c r="H10" i="14" s="1"/>
  <c r="G32" i="10"/>
  <c r="G10" i="14" s="1"/>
  <c r="F32" i="10"/>
  <c r="F10" i="14" s="1"/>
  <c r="E32" i="10"/>
  <c r="E10" i="14" s="1"/>
  <c r="D32" i="10"/>
  <c r="D10" i="14" s="1"/>
  <c r="C32" i="10"/>
  <c r="C10" i="14" s="1"/>
  <c r="B32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2" i="10"/>
  <c r="O32" i="10"/>
  <c r="O10" i="14" s="1"/>
  <c r="N33" i="8"/>
  <c r="N9" i="14" s="1"/>
  <c r="L33" i="8"/>
  <c r="L9" i="14" s="1"/>
  <c r="K33" i="8"/>
  <c r="K9" i="14" s="1"/>
  <c r="I33" i="8"/>
  <c r="I9" i="14" s="1"/>
  <c r="G33" i="8"/>
  <c r="G9" i="14" s="1"/>
  <c r="E33" i="8"/>
  <c r="E9" i="14" s="1"/>
  <c r="D33" i="8"/>
  <c r="D9" i="14" s="1"/>
  <c r="C33" i="8"/>
  <c r="P32" i="8"/>
  <c r="P31" i="8"/>
  <c r="P30" i="8"/>
  <c r="P29" i="8"/>
  <c r="P28" i="8"/>
  <c r="P27" i="8"/>
  <c r="P26" i="8"/>
  <c r="P25" i="8"/>
  <c r="P24" i="8"/>
  <c r="P23" i="8"/>
  <c r="J33" i="8"/>
  <c r="J9" i="14" s="1"/>
  <c r="P21" i="8"/>
  <c r="M33" i="8"/>
  <c r="M9" i="14" s="1"/>
  <c r="P19" i="8"/>
  <c r="P18" i="8"/>
  <c r="H33" i="8"/>
  <c r="H9" i="14" s="1"/>
  <c r="P2" i="8"/>
  <c r="O33" i="8"/>
  <c r="O9" i="14" s="1"/>
  <c r="P25" i="5"/>
  <c r="P23" i="5"/>
  <c r="F34" i="12" l="1"/>
  <c r="J34" i="12" s="1"/>
  <c r="F35" i="11"/>
  <c r="J35" i="11" s="1"/>
  <c r="F34" i="10"/>
  <c r="J34" i="10" s="1"/>
  <c r="B12" i="14"/>
  <c r="C9" i="14"/>
  <c r="B13" i="14"/>
  <c r="Q13" i="14" s="1"/>
  <c r="N12" i="14"/>
  <c r="B11" i="14"/>
  <c r="Q11" i="14" s="1"/>
  <c r="B10" i="14"/>
  <c r="Q10" i="14" s="1"/>
  <c r="B9" i="14"/>
  <c r="F33" i="8"/>
  <c r="F9" i="14" s="1"/>
  <c r="P25" i="3"/>
  <c r="P25" i="1"/>
  <c r="P4" i="1"/>
  <c r="P27" i="3"/>
  <c r="P4" i="4"/>
  <c r="P16" i="4"/>
  <c r="B32" i="4"/>
  <c r="F32" i="4"/>
  <c r="F5" i="14" s="1"/>
  <c r="H32" i="4"/>
  <c r="H5" i="14" s="1"/>
  <c r="L32" i="4"/>
  <c r="L5" i="14" s="1"/>
  <c r="B33" i="3"/>
  <c r="J3" i="14"/>
  <c r="P13" i="2"/>
  <c r="N33" i="7"/>
  <c r="M33" i="7"/>
  <c r="M8" i="14" s="1"/>
  <c r="L33" i="7"/>
  <c r="L8" i="14" s="1"/>
  <c r="K33" i="7"/>
  <c r="K8" i="14" s="1"/>
  <c r="J33" i="7"/>
  <c r="J8" i="14" s="1"/>
  <c r="I33" i="7"/>
  <c r="I8" i="14" s="1"/>
  <c r="H33" i="7"/>
  <c r="H8" i="14" s="1"/>
  <c r="G33" i="7"/>
  <c r="G8" i="14" s="1"/>
  <c r="F33" i="7"/>
  <c r="F8" i="14" s="1"/>
  <c r="E33" i="7"/>
  <c r="E8" i="14" s="1"/>
  <c r="D33" i="7"/>
  <c r="D8" i="14" s="1"/>
  <c r="C33" i="7"/>
  <c r="C8" i="14" s="1"/>
  <c r="B33" i="7"/>
  <c r="P32" i="7"/>
  <c r="P31" i="7"/>
  <c r="P30" i="7"/>
  <c r="P29" i="7"/>
  <c r="P28" i="7"/>
  <c r="P27" i="7"/>
  <c r="P26" i="7"/>
  <c r="P25" i="7"/>
  <c r="P24" i="7"/>
  <c r="P23" i="7"/>
  <c r="P22" i="7"/>
  <c r="P20" i="7"/>
  <c r="P19" i="7"/>
  <c r="P18" i="7"/>
  <c r="P4" i="7"/>
  <c r="P3" i="7"/>
  <c r="P2" i="7"/>
  <c r="O33" i="7"/>
  <c r="O8" i="14" s="1"/>
  <c r="N32" i="6"/>
  <c r="N7" i="14" s="1"/>
  <c r="M32" i="6"/>
  <c r="M7" i="14" s="1"/>
  <c r="L32" i="6"/>
  <c r="L7" i="14" s="1"/>
  <c r="K32" i="6"/>
  <c r="K7" i="14" s="1"/>
  <c r="J32" i="6"/>
  <c r="J7" i="14" s="1"/>
  <c r="I32" i="6"/>
  <c r="I7" i="14" s="1"/>
  <c r="H32" i="6"/>
  <c r="H7" i="14" s="1"/>
  <c r="G32" i="6"/>
  <c r="G7" i="14" s="1"/>
  <c r="F32" i="6"/>
  <c r="F7" i="14" s="1"/>
  <c r="E32" i="6"/>
  <c r="E7" i="14" s="1"/>
  <c r="D32" i="6"/>
  <c r="D7" i="14" s="1"/>
  <c r="C32" i="6"/>
  <c r="C7" i="14" s="1"/>
  <c r="B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2" i="6"/>
  <c r="O32" i="6"/>
  <c r="O7" i="14" s="1"/>
  <c r="N33" i="5"/>
  <c r="N6" i="14" s="1"/>
  <c r="M33" i="5"/>
  <c r="M6" i="14" s="1"/>
  <c r="L33" i="5"/>
  <c r="L6" i="14" s="1"/>
  <c r="K33" i="5"/>
  <c r="K6" i="14" s="1"/>
  <c r="J33" i="5"/>
  <c r="J6" i="14" s="1"/>
  <c r="I33" i="5"/>
  <c r="I6" i="14" s="1"/>
  <c r="H33" i="5"/>
  <c r="H6" i="14" s="1"/>
  <c r="G33" i="5"/>
  <c r="G6" i="14" s="1"/>
  <c r="F33" i="5"/>
  <c r="F6" i="14" s="1"/>
  <c r="E33" i="5"/>
  <c r="E6" i="14" s="1"/>
  <c r="D33" i="5"/>
  <c r="D6" i="14" s="1"/>
  <c r="C33" i="5"/>
  <c r="C6" i="14" s="1"/>
  <c r="B33" i="5"/>
  <c r="P32" i="5"/>
  <c r="P31" i="5"/>
  <c r="P30" i="5"/>
  <c r="P29" i="5"/>
  <c r="P28" i="5"/>
  <c r="P27" i="5"/>
  <c r="P26" i="5"/>
  <c r="P24" i="5"/>
  <c r="P22" i="5"/>
  <c r="P21" i="5"/>
  <c r="P5" i="5"/>
  <c r="P4" i="5"/>
  <c r="P3" i="5"/>
  <c r="P2" i="5"/>
  <c r="O33" i="5"/>
  <c r="O6" i="14" s="1"/>
  <c r="N32" i="4"/>
  <c r="N5" i="14" s="1"/>
  <c r="M32" i="4"/>
  <c r="M5" i="14" s="1"/>
  <c r="K32" i="4"/>
  <c r="K5" i="14" s="1"/>
  <c r="J32" i="4"/>
  <c r="J5" i="14" s="1"/>
  <c r="I32" i="4"/>
  <c r="I5" i="14" s="1"/>
  <c r="G32" i="4"/>
  <c r="G5" i="14" s="1"/>
  <c r="E32" i="4"/>
  <c r="E5" i="14" s="1"/>
  <c r="D32" i="4"/>
  <c r="D5" i="14" s="1"/>
  <c r="C32" i="4"/>
  <c r="C5" i="14" s="1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5" i="4"/>
  <c r="P3" i="4"/>
  <c r="P2" i="4"/>
  <c r="O32" i="4"/>
  <c r="N33" i="3"/>
  <c r="N4" i="14" s="1"/>
  <c r="M33" i="3"/>
  <c r="M4" i="14" s="1"/>
  <c r="L33" i="3"/>
  <c r="L4" i="14" s="1"/>
  <c r="K33" i="3"/>
  <c r="K4" i="14" s="1"/>
  <c r="J33" i="3"/>
  <c r="J4" i="14" s="1"/>
  <c r="I33" i="3"/>
  <c r="I4" i="14" s="1"/>
  <c r="H33" i="3"/>
  <c r="H4" i="14" s="1"/>
  <c r="G33" i="3"/>
  <c r="G4" i="14" s="1"/>
  <c r="F33" i="3"/>
  <c r="F4" i="14" s="1"/>
  <c r="E33" i="3"/>
  <c r="E4" i="14" s="1"/>
  <c r="D33" i="3"/>
  <c r="D4" i="14" s="1"/>
  <c r="C33" i="3"/>
  <c r="C4" i="14" s="1"/>
  <c r="P32" i="3"/>
  <c r="P31" i="3"/>
  <c r="P30" i="3"/>
  <c r="P29" i="3"/>
  <c r="P28" i="3"/>
  <c r="P26" i="3"/>
  <c r="P24" i="3"/>
  <c r="P23" i="3"/>
  <c r="P22" i="3"/>
  <c r="P21" i="3"/>
  <c r="P20" i="3"/>
  <c r="P19" i="3"/>
  <c r="P4" i="3"/>
  <c r="P3" i="3"/>
  <c r="P2" i="3"/>
  <c r="O33" i="3"/>
  <c r="O4" i="14" s="1"/>
  <c r="N3" i="14"/>
  <c r="M3" i="14"/>
  <c r="L3" i="14"/>
  <c r="K3" i="14"/>
  <c r="I3" i="14"/>
  <c r="G3" i="14"/>
  <c r="E3" i="14"/>
  <c r="D3" i="14"/>
  <c r="C3" i="14"/>
  <c r="P14" i="2"/>
  <c r="P12" i="2"/>
  <c r="P11" i="2"/>
  <c r="P10" i="2"/>
  <c r="P9" i="2"/>
  <c r="P8" i="2"/>
  <c r="H3" i="14"/>
  <c r="F3" i="14"/>
  <c r="P7" i="2"/>
  <c r="P6" i="2"/>
  <c r="P5" i="2"/>
  <c r="P4" i="2"/>
  <c r="P3" i="2"/>
  <c r="P2" i="2"/>
  <c r="O3" i="14"/>
  <c r="F35" i="7" l="1"/>
  <c r="J35" i="7" s="1"/>
  <c r="F35" i="5"/>
  <c r="J35" i="5" s="1"/>
  <c r="F35" i="3"/>
  <c r="J35" i="3" s="1"/>
  <c r="F34" i="6"/>
  <c r="J34" i="6" s="1"/>
  <c r="Q12" i="14"/>
  <c r="F34" i="4"/>
  <c r="J34" i="4" s="1"/>
  <c r="Q9" i="14"/>
  <c r="F35" i="8"/>
  <c r="J35" i="8" s="1"/>
  <c r="B8" i="14"/>
  <c r="Q8" i="14" s="1"/>
  <c r="O5" i="14"/>
  <c r="N8" i="14"/>
  <c r="B7" i="14"/>
  <c r="Q7" i="14" s="1"/>
  <c r="B6" i="14"/>
  <c r="Q6" i="14" s="1"/>
  <c r="B5" i="14"/>
  <c r="B4" i="14"/>
  <c r="Q4" i="14" s="1"/>
  <c r="Q5" i="14" l="1"/>
  <c r="B3" i="14"/>
  <c r="Q3" i="14" s="1"/>
  <c r="N33" i="1"/>
  <c r="O2" i="14" s="1"/>
  <c r="O14" i="14" s="1"/>
  <c r="O15" i="14" s="1"/>
  <c r="O33" i="1"/>
  <c r="M33" i="1"/>
  <c r="L33" i="1"/>
  <c r="L2" i="14" s="1"/>
  <c r="L14" i="14" s="1"/>
  <c r="L15" i="14" s="1"/>
  <c r="K33" i="1"/>
  <c r="K2" i="14" s="1"/>
  <c r="K14" i="14" s="1"/>
  <c r="K15" i="14" s="1"/>
  <c r="I33" i="1"/>
  <c r="I2" i="14" s="1"/>
  <c r="I14" i="14" s="1"/>
  <c r="I15" i="14" s="1"/>
  <c r="H33" i="1"/>
  <c r="H2" i="14" s="1"/>
  <c r="H14" i="14" s="1"/>
  <c r="H15" i="14" s="1"/>
  <c r="E33" i="1"/>
  <c r="E2" i="14" s="1"/>
  <c r="E14" i="14" s="1"/>
  <c r="E15" i="14" s="1"/>
  <c r="D33" i="1"/>
  <c r="D2" i="14" s="1"/>
  <c r="D14" i="14" s="1"/>
  <c r="D15" i="14" s="1"/>
  <c r="C33" i="1"/>
  <c r="C2" i="14" s="1"/>
  <c r="C14" i="14" s="1"/>
  <c r="C15" i="14" s="1"/>
  <c r="P32" i="1"/>
  <c r="P30" i="1"/>
  <c r="G33" i="1"/>
  <c r="G2" i="14" s="1"/>
  <c r="G14" i="14" s="1"/>
  <c r="G15" i="14" s="1"/>
  <c r="P26" i="1"/>
  <c r="P24" i="1"/>
  <c r="P23" i="1"/>
  <c r="J33" i="1"/>
  <c r="J2" i="14" s="1"/>
  <c r="J14" i="14" s="1"/>
  <c r="J15" i="14" s="1"/>
  <c r="F33" i="1"/>
  <c r="P3" i="1"/>
  <c r="B33" i="1"/>
  <c r="P2" i="1"/>
  <c r="N2" i="14" l="1"/>
  <c r="N14" i="14" s="1"/>
  <c r="N15" i="14" s="1"/>
  <c r="M2" i="14"/>
  <c r="M14" i="14" s="1"/>
  <c r="M15" i="14" s="1"/>
  <c r="F2" i="14"/>
  <c r="F14" i="14" s="1"/>
  <c r="F15" i="14" s="1"/>
  <c r="F35" i="1"/>
  <c r="J35" i="1" s="1"/>
  <c r="B2" i="14"/>
  <c r="B14" i="14" l="1"/>
  <c r="B15" i="14" s="1"/>
  <c r="Q15" i="14" s="1"/>
  <c r="Q2" i="14"/>
  <c r="Q14" i="14"/>
</calcChain>
</file>

<file path=xl/sharedStrings.xml><?xml version="1.0" encoding="utf-8"?>
<sst xmlns="http://schemas.openxmlformats.org/spreadsheetml/2006/main" count="367" uniqueCount="31">
  <si>
    <t>Datum</t>
  </si>
  <si>
    <t>Kleidung</t>
  </si>
  <si>
    <t>Sonstiges</t>
  </si>
  <si>
    <t>Datum2</t>
  </si>
  <si>
    <t>Summe</t>
  </si>
  <si>
    <t>Summe Ausgaben:</t>
  </si>
  <si>
    <t>Summe pro Monat</t>
  </si>
  <si>
    <t>Eltern</t>
  </si>
  <si>
    <t>Job</t>
  </si>
  <si>
    <t>BAföG</t>
  </si>
  <si>
    <t>Stipendium</t>
  </si>
  <si>
    <t>Geschenke</t>
  </si>
  <si>
    <t>Dividende</t>
  </si>
  <si>
    <t>Kindergeld</t>
  </si>
  <si>
    <t>Budget</t>
  </si>
  <si>
    <t>Telefon / Internet / GEZ</t>
  </si>
  <si>
    <t>Sonstige Anschaffungen</t>
  </si>
  <si>
    <t>Abos</t>
  </si>
  <si>
    <t>Urlaub</t>
  </si>
  <si>
    <t>Sparen</t>
  </si>
  <si>
    <t>Restbetrag für Monat:</t>
  </si>
  <si>
    <t>Studienkredit</t>
  </si>
  <si>
    <t>Lebensmittel und co.</t>
  </si>
  <si>
    <r>
      <rPr>
        <b/>
        <sz val="10"/>
        <color theme="1"/>
        <rFont val="Arial"/>
        <family val="2"/>
      </rPr>
      <t>Ausgehen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(Gastro / Bar)</t>
    </r>
  </si>
  <si>
    <r>
      <rPr>
        <b/>
        <sz val="10"/>
        <color theme="1"/>
        <rFont val="Arial"/>
        <family val="2"/>
      </rPr>
      <t>Wohnung</t>
    </r>
    <r>
      <rPr>
        <b/>
        <sz val="8"/>
        <color theme="1"/>
        <rFont val="Arial"/>
        <family val="2"/>
      </rPr>
      <t xml:space="preserve"> 
</t>
    </r>
    <r>
      <rPr>
        <sz val="7"/>
        <color theme="1"/>
        <rFont val="Arial"/>
        <family val="2"/>
      </rPr>
      <t>(WG-Miete &amp; Strom)</t>
    </r>
  </si>
  <si>
    <r>
      <rPr>
        <b/>
        <sz val="10"/>
        <color theme="1"/>
        <rFont val="Arial"/>
        <family val="2"/>
      </rPr>
      <t>Uni-Ausgaben</t>
    </r>
    <r>
      <rPr>
        <b/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(Semesterbeitrag, Material, …)</t>
    </r>
  </si>
  <si>
    <r>
      <rPr>
        <b/>
        <sz val="10"/>
        <color theme="1"/>
        <rFont val="Arial"/>
        <family val="2"/>
      </rPr>
      <t>Fahrtkosten</t>
    </r>
    <r>
      <rPr>
        <b/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(Auto, Öffis, Taxi, …)</t>
    </r>
  </si>
  <si>
    <r>
      <rPr>
        <b/>
        <sz val="10"/>
        <color theme="1"/>
        <rFont val="Arial"/>
        <family val="2"/>
      </rPr>
      <t>Versicherung</t>
    </r>
    <r>
      <rPr>
        <b/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(z.B. Reise und Hausrat)</t>
    </r>
  </si>
  <si>
    <t>Arzt, Medikamente</t>
  </si>
  <si>
    <t>Summe 2023</t>
  </si>
  <si>
    <t>ø pro Monat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</si>
</sst>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70C0"/>
      </right>
      <top style="medium">
        <color indexed="64"/>
      </top>
      <bottom/>
      <diagonal/>
    </border>
    <border>
      <left style="hair">
        <color rgb="FF0070C0"/>
      </left>
      <right style="hair">
        <color rgb="FF0070C0"/>
      </right>
      <top style="medium">
        <color indexed="64"/>
      </top>
      <bottom/>
      <diagonal/>
    </border>
    <border>
      <left style="hair">
        <color rgb="FF007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70C0"/>
      </right>
      <top/>
      <bottom/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70C0"/>
      </right>
      <top/>
      <bottom style="medium">
        <color indexed="64"/>
      </bottom>
      <diagonal/>
    </border>
    <border>
      <left style="hair">
        <color rgb="FF0070C0"/>
      </left>
      <right style="hair">
        <color rgb="FF0070C0"/>
      </right>
      <top/>
      <bottom style="medium">
        <color indexed="64"/>
      </bottom>
      <diagonal/>
    </border>
    <border>
      <left style="hair">
        <color rgb="FF0070C0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0" fontId="1" fillId="0" borderId="0"/>
  </cellStyleXfs>
  <cellXfs count="85">
    <xf numFmtId="0" fontId="0" fillId="0" borderId="0" xfId="0"/>
    <xf numFmtId="0" fontId="6" fillId="0" borderId="0" xfId="0" applyFont="1" applyAlignment="1">
      <alignment vertical="top"/>
    </xf>
    <xf numFmtId="0" fontId="0" fillId="0" borderId="0" xfId="0" applyAlignment="1">
      <alignment vertical="top" wrapText="1"/>
    </xf>
    <xf numFmtId="44" fontId="6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44" fontId="6" fillId="0" borderId="7" xfId="1" applyFont="1" applyBorder="1" applyAlignment="1">
      <alignment horizontal="center" vertical="center" wrapText="1"/>
    </xf>
    <xf numFmtId="44" fontId="6" fillId="0" borderId="8" xfId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 vertical="center" wrapText="1"/>
    </xf>
    <xf numFmtId="0" fontId="6" fillId="0" borderId="0" xfId="0" applyFont="1" applyAlignme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6" fillId="0" borderId="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/>
    <xf numFmtId="14" fontId="4" fillId="0" borderId="1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4" fontId="6" fillId="0" borderId="0" xfId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Fill="1" applyBorder="1"/>
    <xf numFmtId="17" fontId="0" fillId="0" borderId="13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44" fontId="7" fillId="3" borderId="16" xfId="2" applyNumberFormat="1" applyFont="1" applyFill="1" applyBorder="1" applyAlignment="1">
      <alignment horizontal="center" vertical="center" wrapText="1"/>
    </xf>
    <xf numFmtId="44" fontId="7" fillId="3" borderId="14" xfId="2" applyNumberFormat="1" applyFont="1" applyFill="1" applyBorder="1" applyAlignment="1">
      <alignment horizontal="center" vertical="center" wrapText="1"/>
    </xf>
    <xf numFmtId="44" fontId="7" fillId="3" borderId="15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4"/>
    <xf numFmtId="44" fontId="0" fillId="0" borderId="17" xfId="1" applyFont="1" applyBorder="1"/>
    <xf numFmtId="164" fontId="6" fillId="0" borderId="10" xfId="1" applyNumberFormat="1" applyFont="1" applyFill="1" applyBorder="1" applyAlignment="1">
      <alignment vertical="center" wrapText="1"/>
    </xf>
    <xf numFmtId="164" fontId="6" fillId="0" borderId="11" xfId="1" applyNumberFormat="1" applyFont="1" applyFill="1" applyBorder="1" applyAlignment="1">
      <alignment vertical="center" wrapText="1"/>
    </xf>
    <xf numFmtId="8" fontId="6" fillId="0" borderId="7" xfId="1" applyNumberFormat="1" applyFont="1" applyBorder="1" applyAlignment="1">
      <alignment horizontal="right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7" fillId="7" borderId="18" xfId="1" applyFont="1" applyFill="1" applyBorder="1" applyAlignment="1">
      <alignment horizontal="center" vertical="center" wrapText="1"/>
    </xf>
    <xf numFmtId="44" fontId="7" fillId="7" borderId="19" xfId="1" applyFont="1" applyFill="1" applyBorder="1" applyAlignment="1">
      <alignment horizontal="center" vertical="center" wrapText="1"/>
    </xf>
    <xf numFmtId="44" fontId="7" fillId="7" borderId="20" xfId="1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top" wrapText="1"/>
    </xf>
    <xf numFmtId="0" fontId="5" fillId="7" borderId="19" xfId="0" applyFont="1" applyFill="1" applyBorder="1" applyAlignment="1">
      <alignment horizontal="center" vertical="top" wrapText="1"/>
    </xf>
    <xf numFmtId="14" fontId="11" fillId="9" borderId="9" xfId="0" applyNumberFormat="1" applyFont="1" applyFill="1" applyBorder="1" applyAlignment="1">
      <alignment horizontal="center" vertical="center" wrapText="1"/>
    </xf>
    <xf numFmtId="164" fontId="11" fillId="9" borderId="3" xfId="1" applyNumberFormat="1" applyFont="1" applyFill="1" applyBorder="1" applyAlignment="1">
      <alignment vertical="center" wrapText="1"/>
    </xf>
    <xf numFmtId="44" fontId="11" fillId="2" borderId="3" xfId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4" fontId="15" fillId="10" borderId="3" xfId="1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14" fontId="13" fillId="9" borderId="1" xfId="0" applyNumberFormat="1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top" wrapText="1"/>
    </xf>
    <xf numFmtId="0" fontId="9" fillId="7" borderId="20" xfId="0" applyFont="1" applyFill="1" applyBorder="1" applyAlignment="1">
      <alignment horizontal="center" vertical="top" wrapText="1"/>
    </xf>
    <xf numFmtId="44" fontId="6" fillId="0" borderId="21" xfId="1" applyFont="1" applyBorder="1" applyAlignment="1">
      <alignment horizontal="center" vertical="center" wrapText="1"/>
    </xf>
    <xf numFmtId="44" fontId="0" fillId="0" borderId="22" xfId="1" applyFont="1" applyBorder="1"/>
    <xf numFmtId="44" fontId="0" fillId="0" borderId="23" xfId="1" applyFont="1" applyBorder="1"/>
    <xf numFmtId="44" fontId="0" fillId="0" borderId="24" xfId="1" applyFont="1" applyBorder="1"/>
    <xf numFmtId="44" fontId="0" fillId="0" borderId="25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28" xfId="1" applyFont="1" applyBorder="1"/>
    <xf numFmtId="44" fontId="0" fillId="0" borderId="29" xfId="1" applyFont="1" applyBorder="1"/>
    <xf numFmtId="44" fontId="0" fillId="0" borderId="30" xfId="1" applyFont="1" applyBorder="1"/>
    <xf numFmtId="0" fontId="13" fillId="4" borderId="1" xfId="0" applyFont="1" applyFill="1" applyBorder="1" applyAlignment="1">
      <alignment horizontal="center" vertical="top" wrapText="1"/>
    </xf>
    <xf numFmtId="44" fontId="13" fillId="5" borderId="1" xfId="1" applyFont="1" applyFill="1" applyBorder="1" applyAlignment="1">
      <alignment vertical="center"/>
    </xf>
    <xf numFmtId="44" fontId="7" fillId="6" borderId="1" xfId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5" fillId="10" borderId="9" xfId="0" applyNumberFormat="1" applyFont="1" applyFill="1" applyBorder="1" applyAlignment="1">
      <alignment horizontal="center" vertical="center" wrapText="1"/>
    </xf>
    <xf numFmtId="4" fontId="15" fillId="10" borderId="2" xfId="0" applyNumberFormat="1" applyFont="1" applyFill="1" applyBorder="1" applyAlignment="1">
      <alignment horizontal="center" vertical="center" wrapText="1"/>
    </xf>
  </cellXfs>
  <cellStyles count="5">
    <cellStyle name="Standard" xfId="0" builtinId="0"/>
    <cellStyle name="Standard 2" xfId="3" xr:uid="{00000000-0005-0000-0000-000001000000}"/>
    <cellStyle name="Standard 3" xfId="4" xr:uid="{00000000-0005-0000-0000-000002000000}"/>
    <cellStyle name="Währung" xfId="1" builtinId="4"/>
    <cellStyle name="Währung 2" xfId="2" xr:uid="{00000000-0005-0000-0000-000004000000}"/>
  </cellStyles>
  <dxfs count="261">
    <dxf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22" formatCode="mmm\ yy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34" formatCode="_-* #,##0.00\ &quot;€&quot;_-;\-* #,##0.00\ &quot;€&quot;_-;_-* &quot;-&quot;??\ &quot;€&quot;_-;_-@_-"/>
      <border>
        <left style="medium">
          <color indexed="64"/>
        </left>
      </border>
    </dxf>
    <dxf>
      <numFmt numFmtId="22" formatCode="mmm\ yy"/>
      <alignment horizont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7"/>
        </patternFill>
      </fill>
      <alignment horizontal="center" vertical="top" textRotation="0" wrapText="1" indent="0" justifyLastLine="0" shrinkToFit="0" readingOrder="0"/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  <vertical/>
        <horizontal/>
      </border>
    </dxf>
    <dxf>
      <font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alignment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10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</a:t>
            </a:r>
            <a:r>
              <a:rPr lang="de-DE" baseline="0"/>
              <a:t> der Ausgaben pro Monat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Jahreswerte!$A$2</c:f>
              <c:strCache>
                <c:ptCount val="1"/>
                <c:pt idx="0">
                  <c:v>Jan 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Jahreswerte!$B$2:$O$2</c:f>
              <c:numCache>
                <c:formatCode>_("€"* #,##0.00_);_("€"* \(#,##0.00\);_("€"* "-"??_);_(@_)</c:formatCode>
                <c:ptCount val="14"/>
                <c:pt idx="0">
                  <c:v>393</c:v>
                </c:pt>
                <c:pt idx="1">
                  <c:v>31.660000000000004</c:v>
                </c:pt>
                <c:pt idx="2">
                  <c:v>195.19</c:v>
                </c:pt>
                <c:pt idx="3">
                  <c:v>55</c:v>
                </c:pt>
                <c:pt idx="4">
                  <c:v>31.02</c:v>
                </c:pt>
                <c:pt idx="5">
                  <c:v>30.35</c:v>
                </c:pt>
                <c:pt idx="6">
                  <c:v>22.01</c:v>
                </c:pt>
                <c:pt idx="7">
                  <c:v>103.99</c:v>
                </c:pt>
                <c:pt idx="8">
                  <c:v>10</c:v>
                </c:pt>
                <c:pt idx="9">
                  <c:v>0</c:v>
                </c:pt>
                <c:pt idx="10">
                  <c:v>88</c:v>
                </c:pt>
                <c:pt idx="11">
                  <c:v>30</c:v>
                </c:pt>
                <c:pt idx="12">
                  <c:v>30</c:v>
                </c:pt>
                <c:pt idx="13">
                  <c:v>10.212222222222223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C-4EA4-820B-CF0974CB529D}"/>
            </c:ext>
          </c:extLst>
        </c:ser>
        <c:ser>
          <c:idx val="1"/>
          <c:order val="1"/>
          <c:tx>
            <c:strRef>
              <c:f>Jahreswerte!$A$3</c:f>
              <c:strCache>
                <c:ptCount val="1"/>
                <c:pt idx="0">
                  <c:v>Feb 23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Jahreswerte!$B$3:$O$3</c:f>
              <c:numCache>
                <c:formatCode>_("€"* #,##0.00_);_("€"* \(#,##0.00\);_("€"* "-"??_);_(@_)</c:formatCode>
                <c:ptCount val="14"/>
                <c:pt idx="0">
                  <c:v>355</c:v>
                </c:pt>
                <c:pt idx="1">
                  <c:v>0</c:v>
                </c:pt>
                <c:pt idx="2">
                  <c:v>6.99</c:v>
                </c:pt>
                <c:pt idx="3">
                  <c:v>0</c:v>
                </c:pt>
                <c:pt idx="4">
                  <c:v>39.200000000000003</c:v>
                </c:pt>
                <c:pt idx="5">
                  <c:v>0</c:v>
                </c:pt>
                <c:pt idx="6">
                  <c:v>25</c:v>
                </c:pt>
                <c:pt idx="7">
                  <c:v>25</c:v>
                </c:pt>
                <c:pt idx="8">
                  <c:v>10</c:v>
                </c:pt>
                <c:pt idx="9">
                  <c:v>0</c:v>
                </c:pt>
                <c:pt idx="10">
                  <c:v>24.1</c:v>
                </c:pt>
                <c:pt idx="11">
                  <c:v>50</c:v>
                </c:pt>
                <c:pt idx="12">
                  <c:v>7.99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C-4EA4-820B-CF0974CB529D}"/>
            </c:ext>
          </c:extLst>
        </c:ser>
        <c:ser>
          <c:idx val="2"/>
          <c:order val="2"/>
          <c:tx>
            <c:strRef>
              <c:f>Jahreswerte!$A$4</c:f>
              <c:strCache>
                <c:ptCount val="1"/>
                <c:pt idx="0">
                  <c:v>Mrz 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Jahreswerte!$B$4:$O$4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3C-4EA4-820B-CF0974CB529D}"/>
            </c:ext>
          </c:extLst>
        </c:ser>
        <c:ser>
          <c:idx val="3"/>
          <c:order val="3"/>
          <c:tx>
            <c:strRef>
              <c:f>Jahreswerte!$A$5</c:f>
              <c:strCache>
                <c:ptCount val="1"/>
                <c:pt idx="0">
                  <c:v>Apr 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Jahreswerte!$B$5:$O$5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C-4EA4-820B-CF0974CB529D}"/>
            </c:ext>
          </c:extLst>
        </c:ser>
        <c:ser>
          <c:idx val="4"/>
          <c:order val="4"/>
          <c:tx>
            <c:strRef>
              <c:f>Jahreswerte!$A$6</c:f>
              <c:strCache>
                <c:ptCount val="1"/>
                <c:pt idx="0">
                  <c:v>Mai 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Jahreswerte!$B$6:$O$6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3C-4EA4-820B-CF0974CB529D}"/>
            </c:ext>
          </c:extLst>
        </c:ser>
        <c:ser>
          <c:idx val="5"/>
          <c:order val="5"/>
          <c:tx>
            <c:strRef>
              <c:f>Jahreswerte!$A$7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Jahreswerte!$B$7:$O$7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3C-4EA4-820B-CF0974CB529D}"/>
            </c:ext>
          </c:extLst>
        </c:ser>
        <c:ser>
          <c:idx val="6"/>
          <c:order val="6"/>
          <c:tx>
            <c:strRef>
              <c:f>Jahreswerte!$A$8</c:f>
              <c:strCache>
                <c:ptCount val="1"/>
                <c:pt idx="0">
                  <c:v>Jul 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Jahreswerte!$B$8:$O$8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3C-4EA4-820B-CF0974CB529D}"/>
            </c:ext>
          </c:extLst>
        </c:ser>
        <c:ser>
          <c:idx val="7"/>
          <c:order val="7"/>
          <c:tx>
            <c:strRef>
              <c:f>Jahreswerte!$A$9</c:f>
              <c:strCache>
                <c:ptCount val="1"/>
                <c:pt idx="0">
                  <c:v>Aug 23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Jahreswerte!$B$9:$O$9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3C-4EA4-820B-CF0974CB529D}"/>
            </c:ext>
          </c:extLst>
        </c:ser>
        <c:ser>
          <c:idx val="8"/>
          <c:order val="8"/>
          <c:tx>
            <c:strRef>
              <c:f>Jahreswerte!$A$10</c:f>
              <c:strCache>
                <c:ptCount val="1"/>
                <c:pt idx="0">
                  <c:v>Sep 23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Jahreswerte!$B$10:$O$10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3C-4EA4-820B-CF0974CB529D}"/>
            </c:ext>
          </c:extLst>
        </c:ser>
        <c:ser>
          <c:idx val="9"/>
          <c:order val="9"/>
          <c:tx>
            <c:strRef>
              <c:f>Jahreswerte!$A$11</c:f>
              <c:strCache>
                <c:ptCount val="1"/>
                <c:pt idx="0">
                  <c:v>Okt 23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Jahreswerte!$B$11:$O$11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3C-4EA4-820B-CF0974CB529D}"/>
            </c:ext>
          </c:extLst>
        </c:ser>
        <c:ser>
          <c:idx val="10"/>
          <c:order val="10"/>
          <c:tx>
            <c:strRef>
              <c:f>Jahreswerte!$A$12</c:f>
              <c:strCache>
                <c:ptCount val="1"/>
                <c:pt idx="0">
                  <c:v>Nov 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Jahreswerte!$B$12:$O$12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3C-4EA4-820B-CF0974CB529D}"/>
            </c:ext>
          </c:extLst>
        </c:ser>
        <c:ser>
          <c:idx val="11"/>
          <c:order val="11"/>
          <c:tx>
            <c:strRef>
              <c:f>Jahreswerte!$A$13</c:f>
              <c:strCache>
                <c:ptCount val="1"/>
                <c:pt idx="0">
                  <c:v>Dez 23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Jahreswerte!$B$1:$O$1</c:f>
              <c:strCache>
                <c:ptCount val="14"/>
                <c:pt idx="0">
                  <c:v>Wohnung 
(WG-Miete &amp; Strom)</c:v>
                </c:pt>
                <c:pt idx="1">
                  <c:v>Telefon / Internet / GEZ</c:v>
                </c:pt>
                <c:pt idx="2">
                  <c:v>Lebensmittel und co.</c:v>
                </c:pt>
                <c:pt idx="3">
                  <c:v>Ausgehen (Gastro / Bar)</c:v>
                </c:pt>
                <c:pt idx="4">
                  <c:v>Kleidung</c:v>
                </c:pt>
                <c:pt idx="5">
                  <c:v>Sonstige Anschaffungen</c:v>
                </c:pt>
                <c:pt idx="6">
                  <c:v>Uni-Ausgaben (Semesterbeitrag, Material, …)</c:v>
                </c:pt>
                <c:pt idx="7">
                  <c:v>Fahrtkosten (Auto, Öffis, Taxi, …)</c:v>
                </c:pt>
                <c:pt idx="8">
                  <c:v>Abos</c:v>
                </c:pt>
                <c:pt idx="9">
                  <c:v>Urlaub</c:v>
                </c:pt>
                <c:pt idx="10">
                  <c:v>Arzt, Medikamente</c:v>
                </c:pt>
                <c:pt idx="11">
                  <c:v>Sparen</c:v>
                </c:pt>
                <c:pt idx="12">
                  <c:v>Versicherung (z.B. Reise und Hausrat)</c:v>
                </c:pt>
                <c:pt idx="13">
                  <c:v>Sonstiges</c:v>
                </c:pt>
              </c:strCache>
            </c:strRef>
          </c:cat>
          <c:val>
            <c:numRef>
              <c:f>Jahreswerte!$B$13:$O$13</c:f>
              <c:numCache>
                <c:formatCode>_("€"* #,##0.00_);_("€"* \(#,##0.00\);_("€"*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3C-4EA4-820B-CF0974CB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767544"/>
        <c:axId val="427768328"/>
        <c:extLst/>
      </c:barChart>
      <c:catAx>
        <c:axId val="42776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7768328"/>
        <c:crosses val="autoZero"/>
        <c:auto val="1"/>
        <c:lblAlgn val="ctr"/>
        <c:lblOffset val="100"/>
        <c:noMultiLvlLbl val="0"/>
      </c:catAx>
      <c:valAx>
        <c:axId val="42776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776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180974</xdr:colOff>
      <xdr:row>38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347891011121323457812" displayName="Tabelle1347891011121323457812" ref="A1:P33" totalsRowShown="0" headerRowDxfId="258" dataDxfId="256" headerRowBorderDxfId="257">
  <autoFilter ref="A1:P33" xr:uid="{00000000-0009-0000-0100-000001000000}"/>
  <tableColumns count="16">
    <tableColumn id="1" xr3:uid="{00000000-0010-0000-0000-000001000000}" name="Datum" dataDxfId="255"/>
    <tableColumn id="2" xr3:uid="{00000000-0010-0000-0000-000002000000}" name="Wohnung _x000a_(WG-Miete &amp; Strom)" dataDxfId="254" dataCellStyle="Währung"/>
    <tableColumn id="3" xr3:uid="{00000000-0010-0000-0000-000003000000}" name="Telefon / Internet / GEZ" dataDxfId="253" dataCellStyle="Währung"/>
    <tableColumn id="4" xr3:uid="{00000000-0010-0000-0000-000004000000}" name="Lebensmittel und co." dataDxfId="252" dataCellStyle="Währung"/>
    <tableColumn id="5" xr3:uid="{00000000-0010-0000-0000-000005000000}" name="Ausgehen (Gastro / Bar)" dataDxfId="251" dataCellStyle="Währung"/>
    <tableColumn id="6" xr3:uid="{00000000-0010-0000-0000-000006000000}" name="Kleidung" dataDxfId="250" dataCellStyle="Währung"/>
    <tableColumn id="7" xr3:uid="{00000000-0010-0000-0000-000007000000}" name="Sonstige Anschaffungen" dataDxfId="249" dataCellStyle="Währung"/>
    <tableColumn id="8" xr3:uid="{00000000-0010-0000-0000-000008000000}" name="Uni-Ausgaben (Semesterbeitrag, Material, …)" dataDxfId="248" dataCellStyle="Währung"/>
    <tableColumn id="9" xr3:uid="{00000000-0010-0000-0000-000009000000}" name="Fahrtkosten (Auto, Öffis, Taxi, …)" dataDxfId="247" dataCellStyle="Währung"/>
    <tableColumn id="10" xr3:uid="{00000000-0010-0000-0000-00000A000000}" name="Abos" dataDxfId="246" dataCellStyle="Währung"/>
    <tableColumn id="11" xr3:uid="{00000000-0010-0000-0000-00000B000000}" name="Urlaub" dataDxfId="245" dataCellStyle="Währung"/>
    <tableColumn id="12" xr3:uid="{00000000-0010-0000-0000-00000C000000}" name="Arzt, Medikamente" dataDxfId="244" dataCellStyle="Währung"/>
    <tableColumn id="14" xr3:uid="{00000000-0010-0000-0000-00000E000000}" name="Sparen" dataDxfId="243" dataCellStyle="Währung"/>
    <tableColumn id="15" xr3:uid="{00000000-0010-0000-0000-00000F000000}" name="Versicherung (z.B. Reise und Hausrat)" dataDxfId="242" dataCellStyle="Währung"/>
    <tableColumn id="16" xr3:uid="{00000000-0010-0000-0000-000010000000}" name="Sonstiges" dataDxfId="241" dataCellStyle="Währung"/>
    <tableColumn id="17" xr3:uid="{00000000-0010-0000-0000-000011000000}" name="Datum2" dataDxfId="240">
      <calculatedColumnFormula>Tabelle1347891011121323457812[[#This Row],[Datum]]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e134789101112132345781234567891011" displayName="Tabelle134789101112132345781234567891011" ref="A1:P33" totalsRowShown="0" headerRowDxfId="69" dataDxfId="67" headerRowBorderDxfId="68">
  <autoFilter ref="A1:P33" xr:uid="{00000000-0009-0000-0100-00000A000000}"/>
  <tableColumns count="16">
    <tableColumn id="1" xr3:uid="{00000000-0010-0000-0900-000001000000}" name="Datum" dataDxfId="66"/>
    <tableColumn id="2" xr3:uid="{00000000-0010-0000-0900-000002000000}" name="Wohnung _x000a_(WG-Miete &amp; Strom)" dataDxfId="65" dataCellStyle="Währung"/>
    <tableColumn id="3" xr3:uid="{00000000-0010-0000-0900-000003000000}" name="Telefon / Internet / GEZ" dataDxfId="64" dataCellStyle="Währung"/>
    <tableColumn id="4" xr3:uid="{00000000-0010-0000-0900-000004000000}" name="Lebensmittel und co." dataDxfId="63" dataCellStyle="Währung"/>
    <tableColumn id="5" xr3:uid="{00000000-0010-0000-0900-000005000000}" name="Ausgehen (Gastro / Bar)" dataDxfId="62" dataCellStyle="Währung"/>
    <tableColumn id="6" xr3:uid="{00000000-0010-0000-0900-000006000000}" name="Kleidung" dataDxfId="61" dataCellStyle="Währung"/>
    <tableColumn id="7" xr3:uid="{00000000-0010-0000-0900-000007000000}" name="Sonstige Anschaffungen" dataDxfId="60" dataCellStyle="Währung"/>
    <tableColumn id="8" xr3:uid="{00000000-0010-0000-0900-000008000000}" name="Uni-Ausgaben (Semesterbeitrag, Material, …)" dataDxfId="59" dataCellStyle="Währung"/>
    <tableColumn id="9" xr3:uid="{00000000-0010-0000-0900-000009000000}" name="Fahrtkosten (Auto, Öffis, Taxi, …)" dataDxfId="58" dataCellStyle="Währung"/>
    <tableColumn id="10" xr3:uid="{00000000-0010-0000-0900-00000A000000}" name="Abos" dataDxfId="57" dataCellStyle="Währung"/>
    <tableColumn id="11" xr3:uid="{00000000-0010-0000-0900-00000B000000}" name="Urlaub" dataDxfId="56" dataCellStyle="Währung"/>
    <tableColumn id="12" xr3:uid="{00000000-0010-0000-0900-00000C000000}" name="Arzt, Medikamente" dataDxfId="55" dataCellStyle="Währung"/>
    <tableColumn id="13" xr3:uid="{00000000-0010-0000-0900-00000D000000}" name="Sparen" dataDxfId="54" dataCellStyle="Währung"/>
    <tableColumn id="14" xr3:uid="{00000000-0010-0000-0900-00000E000000}" name="Versicherung (z.B. Reise und Hausrat)" dataDxfId="53" dataCellStyle="Währung"/>
    <tableColumn id="15" xr3:uid="{00000000-0010-0000-0900-00000F000000}" name="Sonstiges" dataDxfId="52" dataCellStyle="Währung"/>
    <tableColumn id="17" xr3:uid="{00000000-0010-0000-0900-000011000000}" name="Datum2" dataDxfId="51">
      <calculatedColumnFormula>Tabelle134789101112132345781234567891011[[#This Row],[Datum]]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le13478910111213234578123456789101112" displayName="Tabelle13478910111213234578123456789101112" ref="A1:P32" totalsRowShown="0" headerRowDxfId="48" dataDxfId="46" headerRowBorderDxfId="47">
  <autoFilter ref="A1:P32" xr:uid="{00000000-0009-0000-0100-00000B000000}"/>
  <tableColumns count="16">
    <tableColumn id="1" xr3:uid="{00000000-0010-0000-0A00-000001000000}" name="Datum" dataDxfId="45"/>
    <tableColumn id="2" xr3:uid="{00000000-0010-0000-0A00-000002000000}" name="Wohnung _x000a_(WG-Miete &amp; Strom)" dataDxfId="44" dataCellStyle="Währung"/>
    <tableColumn id="3" xr3:uid="{00000000-0010-0000-0A00-000003000000}" name="Telefon / Internet / GEZ" dataDxfId="43" dataCellStyle="Währung"/>
    <tableColumn id="4" xr3:uid="{00000000-0010-0000-0A00-000004000000}" name="Lebensmittel und co." dataDxfId="42" dataCellStyle="Währung"/>
    <tableColumn id="5" xr3:uid="{00000000-0010-0000-0A00-000005000000}" name="Ausgehen (Gastro / Bar)" dataDxfId="41" dataCellStyle="Währung"/>
    <tableColumn id="6" xr3:uid="{00000000-0010-0000-0A00-000006000000}" name="Kleidung" dataDxfId="40" dataCellStyle="Währung"/>
    <tableColumn id="7" xr3:uid="{00000000-0010-0000-0A00-000007000000}" name="Sonstige Anschaffungen" dataDxfId="39" dataCellStyle="Währung"/>
    <tableColumn id="8" xr3:uid="{00000000-0010-0000-0A00-000008000000}" name="Uni-Ausgaben (Semesterbeitrag, Material, …)" dataDxfId="38" dataCellStyle="Währung"/>
    <tableColumn id="9" xr3:uid="{00000000-0010-0000-0A00-000009000000}" name="Fahrtkosten (Auto, Öffis, Taxi, …)" dataDxfId="37" dataCellStyle="Währung"/>
    <tableColumn id="10" xr3:uid="{00000000-0010-0000-0A00-00000A000000}" name="Abos" dataDxfId="36" dataCellStyle="Währung"/>
    <tableColumn id="11" xr3:uid="{00000000-0010-0000-0A00-00000B000000}" name="Urlaub" dataDxfId="35" dataCellStyle="Währung"/>
    <tableColumn id="12" xr3:uid="{00000000-0010-0000-0A00-00000C000000}" name="Arzt, Medikamente" dataDxfId="34" dataCellStyle="Währung"/>
    <tableColumn id="13" xr3:uid="{00000000-0010-0000-0A00-00000D000000}" name="Sparen" dataDxfId="33" dataCellStyle="Währung"/>
    <tableColumn id="14" xr3:uid="{00000000-0010-0000-0A00-00000E000000}" name="Versicherung (z.B. Reise und Hausrat)" dataDxfId="32" dataCellStyle="Währung"/>
    <tableColumn id="15" xr3:uid="{00000000-0010-0000-0A00-00000F000000}" name="Sonstiges" dataDxfId="31" dataCellStyle="Währung"/>
    <tableColumn id="17" xr3:uid="{00000000-0010-0000-0A00-000011000000}" name="Datum2" dataDxfId="30">
      <calculatedColumnFormula>Tabelle13478910111213234578123456789101112[[#This Row],[Datum]]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le1347891011121323457812345678910111213" displayName="Tabelle1347891011121323457812345678910111213" ref="A1:P33" totalsRowShown="0" headerRowDxfId="27" dataDxfId="25" headerRowBorderDxfId="26">
  <autoFilter ref="A1:P33" xr:uid="{00000000-0009-0000-0100-00000C000000}"/>
  <tableColumns count="16">
    <tableColumn id="1" xr3:uid="{00000000-0010-0000-0B00-000001000000}" name="Datum" dataDxfId="24"/>
    <tableColumn id="2" xr3:uid="{00000000-0010-0000-0B00-000002000000}" name="Wohnung _x000a_(WG-Miete &amp; Strom)" dataDxfId="23" dataCellStyle="Währung"/>
    <tableColumn id="3" xr3:uid="{00000000-0010-0000-0B00-000003000000}" name="Telefon / Internet / GEZ" dataDxfId="22" dataCellStyle="Währung"/>
    <tableColumn id="4" xr3:uid="{00000000-0010-0000-0B00-000004000000}" name="Lebensmittel und co." dataDxfId="21" dataCellStyle="Währung"/>
    <tableColumn id="5" xr3:uid="{00000000-0010-0000-0B00-000005000000}" name="Ausgehen (Gastro / Bar)" dataDxfId="20" dataCellStyle="Währung"/>
    <tableColumn id="6" xr3:uid="{00000000-0010-0000-0B00-000006000000}" name="Kleidung" dataDxfId="19" dataCellStyle="Währung"/>
    <tableColumn id="7" xr3:uid="{00000000-0010-0000-0B00-000007000000}" name="Sonstige Anschaffungen" dataDxfId="18" dataCellStyle="Währung"/>
    <tableColumn id="8" xr3:uid="{00000000-0010-0000-0B00-000008000000}" name="Uni-Ausgaben (Semesterbeitrag, Material, …)" dataDxfId="17" dataCellStyle="Währung"/>
    <tableColumn id="9" xr3:uid="{00000000-0010-0000-0B00-000009000000}" name="Fahrtkosten (Auto, Öffis, Taxi, …)" dataDxfId="16" dataCellStyle="Währung"/>
    <tableColumn id="10" xr3:uid="{00000000-0010-0000-0B00-00000A000000}" name="Abos" dataDxfId="15" dataCellStyle="Währung"/>
    <tableColumn id="11" xr3:uid="{00000000-0010-0000-0B00-00000B000000}" name="Urlaub" dataDxfId="14" dataCellStyle="Währung"/>
    <tableColumn id="12" xr3:uid="{00000000-0010-0000-0B00-00000C000000}" name="Arzt, Medikamente" dataDxfId="13" dataCellStyle="Währung"/>
    <tableColumn id="13" xr3:uid="{00000000-0010-0000-0B00-00000D000000}" name="Sparen" dataDxfId="12" dataCellStyle="Währung"/>
    <tableColumn id="14" xr3:uid="{00000000-0010-0000-0B00-00000E000000}" name="Versicherung (z.B. Reise und Hausrat)" dataDxfId="11" dataCellStyle="Währung"/>
    <tableColumn id="15" xr3:uid="{00000000-0010-0000-0B00-00000F000000}" name="Sonstiges" dataDxfId="10" dataCellStyle="Währung"/>
    <tableColumn id="17" xr3:uid="{00000000-0010-0000-0B00-000011000000}" name="Datum2" dataDxfId="9">
      <calculatedColumnFormula>Tabelle1347891011121323457812345678910111213[[#This Row],[Datum]]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le13" displayName="Tabelle13" ref="A1:Q15" totalsRowShown="0" headerRowDxfId="8" headerRowBorderDxfId="7" tableBorderDxfId="6">
  <autoFilter ref="A1:Q15" xr:uid="{00000000-0009-0000-0100-00000D000000}"/>
  <tableColumns count="17">
    <tableColumn id="1" xr3:uid="{00000000-0010-0000-0C00-000001000000}" name="Datum" dataDxfId="5"/>
    <tableColumn id="2" xr3:uid="{00000000-0010-0000-0C00-000002000000}" name="Wohnung _x000a_(WG-Miete &amp; Strom)" dataDxfId="4"/>
    <tableColumn id="3" xr3:uid="{00000000-0010-0000-0C00-000003000000}" name="Telefon / Internet / GEZ"/>
    <tableColumn id="4" xr3:uid="{00000000-0010-0000-0C00-000004000000}" name="Lebensmittel und co."/>
    <tableColumn id="5" xr3:uid="{00000000-0010-0000-0C00-000005000000}" name="Ausgehen (Gastro / Bar)"/>
    <tableColumn id="6" xr3:uid="{00000000-0010-0000-0C00-000006000000}" name="Kleidung"/>
    <tableColumn id="7" xr3:uid="{00000000-0010-0000-0C00-000007000000}" name="Sonstige Anschaffungen"/>
    <tableColumn id="8" xr3:uid="{00000000-0010-0000-0C00-000008000000}" name="Uni-Ausgaben (Semesterbeitrag, Material, …)"/>
    <tableColumn id="9" xr3:uid="{00000000-0010-0000-0C00-000009000000}" name="Fahrtkosten (Auto, Öffis, Taxi, …)"/>
    <tableColumn id="10" xr3:uid="{00000000-0010-0000-0C00-00000A000000}" name="Abos"/>
    <tableColumn id="11" xr3:uid="{00000000-0010-0000-0C00-00000B000000}" name="Urlaub"/>
    <tableColumn id="12" xr3:uid="{00000000-0010-0000-0C00-00000C000000}" name="Arzt, Medikamente"/>
    <tableColumn id="13" xr3:uid="{00000000-0010-0000-0C00-00000D000000}" name="Sparen"/>
    <tableColumn id="14" xr3:uid="{00000000-0010-0000-0C00-00000E000000}" name="Versicherung (z.B. Reise und Hausrat)" dataDxfId="3"/>
    <tableColumn id="15" xr3:uid="{00000000-0010-0000-0C00-00000F000000}" name="Sonstiges" dataDxfId="2"/>
    <tableColumn id="17" xr3:uid="{00000000-0010-0000-0C00-000011000000}" name="Datum2" dataDxfId="1">
      <calculatedColumnFormula>Tabelle13[[#This Row],[Datum]]</calculatedColumnFormula>
    </tableColumn>
    <tableColumn id="18" xr3:uid="{00000000-0010-0000-0C00-000012000000}" name="Summe pro Monat" dataDxfId="0" dataCellStyle="Währung">
      <calculatedColumnFormula>SUM(Tabelle13[[#This Row],[Wohnung 
(WG-Miete &amp; Strom)]:[Sonstiges]])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478910111213234578123" displayName="Tabelle13478910111213234578123" ref="A1:P30" totalsRowShown="0" headerRowDxfId="237" dataDxfId="235" headerRowBorderDxfId="236">
  <autoFilter ref="A1:P30" xr:uid="{00000000-0009-0000-0100-000002000000}"/>
  <tableColumns count="16">
    <tableColumn id="1" xr3:uid="{00000000-0010-0000-0100-000001000000}" name="Datum" dataDxfId="234"/>
    <tableColumn id="2" xr3:uid="{00000000-0010-0000-0100-000002000000}" name="Wohnung _x000a_(WG-Miete &amp; Strom)" dataDxfId="233" dataCellStyle="Währung"/>
    <tableColumn id="3" xr3:uid="{00000000-0010-0000-0100-000003000000}" name="Telefon / Internet / GEZ" dataDxfId="232" dataCellStyle="Währung"/>
    <tableColumn id="4" xr3:uid="{00000000-0010-0000-0100-000004000000}" name="Lebensmittel und co." dataDxfId="231" dataCellStyle="Währung"/>
    <tableColumn id="5" xr3:uid="{00000000-0010-0000-0100-000005000000}" name="Ausgehen (Gastro / Bar)" dataDxfId="230" dataCellStyle="Währung"/>
    <tableColumn id="6" xr3:uid="{00000000-0010-0000-0100-000006000000}" name="Kleidung" dataDxfId="229" dataCellStyle="Währung"/>
    <tableColumn id="7" xr3:uid="{00000000-0010-0000-0100-000007000000}" name="Sonstige Anschaffungen" dataDxfId="228" dataCellStyle="Währung"/>
    <tableColumn id="8" xr3:uid="{00000000-0010-0000-0100-000008000000}" name="Uni-Ausgaben (Semesterbeitrag, Material, …)" dataDxfId="227" dataCellStyle="Währung"/>
    <tableColumn id="9" xr3:uid="{00000000-0010-0000-0100-000009000000}" name="Fahrtkosten (Auto, Öffis, Taxi, …)" dataDxfId="226" dataCellStyle="Währung"/>
    <tableColumn id="10" xr3:uid="{00000000-0010-0000-0100-00000A000000}" name="Abos" dataDxfId="225" dataCellStyle="Währung"/>
    <tableColumn id="11" xr3:uid="{00000000-0010-0000-0100-00000B000000}" name="Urlaub" dataDxfId="224" dataCellStyle="Währung"/>
    <tableColumn id="12" xr3:uid="{00000000-0010-0000-0100-00000C000000}" name="Arzt, Medikamente" dataDxfId="223" dataCellStyle="Währung"/>
    <tableColumn id="13" xr3:uid="{00000000-0010-0000-0100-00000D000000}" name="Sparen" dataDxfId="222" dataCellStyle="Währung"/>
    <tableColumn id="14" xr3:uid="{00000000-0010-0000-0100-00000E000000}" name="Versicherung (z.B. Reise und Hausrat)" dataDxfId="221" dataCellStyle="Währung"/>
    <tableColumn id="15" xr3:uid="{00000000-0010-0000-0100-00000F000000}" name="Sonstiges" dataDxfId="220" dataCellStyle="Währung"/>
    <tableColumn id="17" xr3:uid="{00000000-0010-0000-0100-000011000000}" name="Datum2" dataDxfId="219">
      <calculatedColumnFormula>Tabelle13478910111213234578123[[#This Row],[Datum]]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34789101112132345781234" displayName="Tabelle134789101112132345781234" ref="A1:P33" totalsRowShown="0" headerRowDxfId="216" dataDxfId="214" headerRowBorderDxfId="215">
  <autoFilter ref="A1:P33" xr:uid="{00000000-0009-0000-0100-000003000000}"/>
  <tableColumns count="16">
    <tableColumn id="1" xr3:uid="{00000000-0010-0000-0200-000001000000}" name="Datum" dataDxfId="213"/>
    <tableColumn id="2" xr3:uid="{00000000-0010-0000-0200-000002000000}" name="Wohnung _x000a_(WG-Miete &amp; Strom)" dataDxfId="212" dataCellStyle="Währung"/>
    <tableColumn id="3" xr3:uid="{00000000-0010-0000-0200-000003000000}" name="Telefon / Internet / GEZ" dataDxfId="211" dataCellStyle="Währung"/>
    <tableColumn id="4" xr3:uid="{00000000-0010-0000-0200-000004000000}" name="Lebensmittel und co." dataDxfId="210" dataCellStyle="Währung"/>
    <tableColumn id="5" xr3:uid="{00000000-0010-0000-0200-000005000000}" name="Ausgehen (Gastro / Bar)" dataDxfId="209" dataCellStyle="Währung"/>
    <tableColumn id="6" xr3:uid="{00000000-0010-0000-0200-000006000000}" name="Kleidung" dataDxfId="208" dataCellStyle="Währung"/>
    <tableColumn id="7" xr3:uid="{00000000-0010-0000-0200-000007000000}" name="Sonstige Anschaffungen" dataDxfId="207" dataCellStyle="Währung"/>
    <tableColumn id="8" xr3:uid="{00000000-0010-0000-0200-000008000000}" name="Uni-Ausgaben (Semesterbeitrag, Material, …)" dataDxfId="206" dataCellStyle="Währung"/>
    <tableColumn id="9" xr3:uid="{00000000-0010-0000-0200-000009000000}" name="Fahrtkosten (Auto, Öffis, Taxi, …)" dataDxfId="205" dataCellStyle="Währung"/>
    <tableColumn id="10" xr3:uid="{00000000-0010-0000-0200-00000A000000}" name="Abos" dataDxfId="204" dataCellStyle="Währung"/>
    <tableColumn id="11" xr3:uid="{00000000-0010-0000-0200-00000B000000}" name="Urlaub" dataDxfId="203" dataCellStyle="Währung"/>
    <tableColumn id="12" xr3:uid="{00000000-0010-0000-0200-00000C000000}" name="Arzt, Medikamente" dataDxfId="202" dataCellStyle="Währung"/>
    <tableColumn id="13" xr3:uid="{00000000-0010-0000-0200-00000D000000}" name="Sparen" dataDxfId="201" dataCellStyle="Währung"/>
    <tableColumn id="14" xr3:uid="{00000000-0010-0000-0200-00000E000000}" name="Versicherung (z.B. Reise und Hausrat)" dataDxfId="200" dataCellStyle="Währung"/>
    <tableColumn id="15" xr3:uid="{00000000-0010-0000-0200-00000F000000}" name="Sonstiges" dataDxfId="199" dataCellStyle="Währung"/>
    <tableColumn id="17" xr3:uid="{00000000-0010-0000-0200-000011000000}" name="Datum2" dataDxfId="198">
      <calculatedColumnFormula>Tabelle134789101112132345781234[[#This Row],[Datum]]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347891011121323457812345" displayName="Tabelle1347891011121323457812345" ref="A1:P32" totalsRowShown="0" headerRowDxfId="195" dataDxfId="193" headerRowBorderDxfId="194">
  <autoFilter ref="A1:P32" xr:uid="{00000000-0009-0000-0100-000004000000}"/>
  <tableColumns count="16">
    <tableColumn id="1" xr3:uid="{00000000-0010-0000-0300-000001000000}" name="Datum" dataDxfId="192"/>
    <tableColumn id="2" xr3:uid="{00000000-0010-0000-0300-000002000000}" name="Wohnung _x000a_(WG-Miete &amp; Strom)" dataDxfId="191" dataCellStyle="Währung"/>
    <tableColumn id="3" xr3:uid="{00000000-0010-0000-0300-000003000000}" name="Telefon / Internet / GEZ" dataDxfId="190" dataCellStyle="Währung"/>
    <tableColumn id="4" xr3:uid="{00000000-0010-0000-0300-000004000000}" name="Lebensmittel und co." dataDxfId="189" dataCellStyle="Währung"/>
    <tableColumn id="5" xr3:uid="{00000000-0010-0000-0300-000005000000}" name="Ausgehen (Gastro / Bar)" dataDxfId="188" dataCellStyle="Währung"/>
    <tableColumn id="6" xr3:uid="{00000000-0010-0000-0300-000006000000}" name="Kleidung" dataDxfId="187" dataCellStyle="Währung"/>
    <tableColumn id="7" xr3:uid="{00000000-0010-0000-0300-000007000000}" name="Sonstige Anschaffungen" dataDxfId="186" dataCellStyle="Währung"/>
    <tableColumn id="8" xr3:uid="{00000000-0010-0000-0300-000008000000}" name="Uni-Ausgaben (Semesterbeitrag, Material, …)" dataDxfId="185" dataCellStyle="Währung"/>
    <tableColumn id="9" xr3:uid="{00000000-0010-0000-0300-000009000000}" name="Fahrtkosten (Auto, Öffis, Taxi, …)" dataDxfId="184" dataCellStyle="Währung"/>
    <tableColumn id="10" xr3:uid="{00000000-0010-0000-0300-00000A000000}" name="Abos" dataDxfId="183" dataCellStyle="Währung"/>
    <tableColumn id="11" xr3:uid="{00000000-0010-0000-0300-00000B000000}" name="Urlaub" dataDxfId="182" dataCellStyle="Währung"/>
    <tableColumn id="12" xr3:uid="{00000000-0010-0000-0300-00000C000000}" name="Arzt, Medikamente" dataDxfId="181" dataCellStyle="Währung"/>
    <tableColumn id="13" xr3:uid="{00000000-0010-0000-0300-00000D000000}" name="Sparen" dataDxfId="180" dataCellStyle="Währung"/>
    <tableColumn id="14" xr3:uid="{00000000-0010-0000-0300-00000E000000}" name="Versicherung (z.B. Reise und Hausrat)" dataDxfId="179" dataCellStyle="Währung"/>
    <tableColumn id="15" xr3:uid="{00000000-0010-0000-0300-00000F000000}" name="Sonstiges" dataDxfId="178" dataCellStyle="Währung"/>
    <tableColumn id="17" xr3:uid="{00000000-0010-0000-0300-000011000000}" name="Datum2" dataDxfId="177">
      <calculatedColumnFormula>Tabelle1347891011121323457812345[[#This Row],[Datum]]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e13478910111213234578123456" displayName="Tabelle13478910111213234578123456" ref="A1:P33" totalsRowShown="0" headerRowDxfId="174" dataDxfId="172" headerRowBorderDxfId="173">
  <autoFilter ref="A1:P33" xr:uid="{00000000-0009-0000-0100-000005000000}"/>
  <tableColumns count="16">
    <tableColumn id="1" xr3:uid="{00000000-0010-0000-0400-000001000000}" name="Datum" dataDxfId="171"/>
    <tableColumn id="2" xr3:uid="{00000000-0010-0000-0400-000002000000}" name="Wohnung _x000a_(WG-Miete &amp; Strom)" dataDxfId="170" dataCellStyle="Währung"/>
    <tableColumn id="3" xr3:uid="{00000000-0010-0000-0400-000003000000}" name="Telefon / Internet / GEZ" dataDxfId="169" dataCellStyle="Währung"/>
    <tableColumn id="4" xr3:uid="{00000000-0010-0000-0400-000004000000}" name="Lebensmittel und co." dataDxfId="168" dataCellStyle="Währung"/>
    <tableColumn id="5" xr3:uid="{00000000-0010-0000-0400-000005000000}" name="Ausgehen (Gastro / Bar)" dataDxfId="167" dataCellStyle="Währung"/>
    <tableColumn id="6" xr3:uid="{00000000-0010-0000-0400-000006000000}" name="Kleidung" dataDxfId="166" dataCellStyle="Währung"/>
    <tableColumn id="7" xr3:uid="{00000000-0010-0000-0400-000007000000}" name="Sonstige Anschaffungen" dataDxfId="165" dataCellStyle="Währung"/>
    <tableColumn id="8" xr3:uid="{00000000-0010-0000-0400-000008000000}" name="Uni-Ausgaben (Semesterbeitrag, Material, …)" dataDxfId="164" dataCellStyle="Währung"/>
    <tableColumn id="9" xr3:uid="{00000000-0010-0000-0400-000009000000}" name="Fahrtkosten (Auto, Öffis, Taxi, …)" dataDxfId="163" dataCellStyle="Währung"/>
    <tableColumn id="10" xr3:uid="{00000000-0010-0000-0400-00000A000000}" name="Abos" dataDxfId="162" dataCellStyle="Währung"/>
    <tableColumn id="11" xr3:uid="{00000000-0010-0000-0400-00000B000000}" name="Urlaub" dataDxfId="161" dataCellStyle="Währung"/>
    <tableColumn id="12" xr3:uid="{00000000-0010-0000-0400-00000C000000}" name="Arzt, Medikamente" dataDxfId="160" dataCellStyle="Währung"/>
    <tableColumn id="13" xr3:uid="{00000000-0010-0000-0400-00000D000000}" name="Sparen" dataDxfId="159" dataCellStyle="Währung"/>
    <tableColumn id="14" xr3:uid="{00000000-0010-0000-0400-00000E000000}" name="Versicherung (z.B. Reise und Hausrat)" dataDxfId="158" dataCellStyle="Währung"/>
    <tableColumn id="15" xr3:uid="{00000000-0010-0000-0400-00000F000000}" name="Sonstiges" dataDxfId="157" dataCellStyle="Währung"/>
    <tableColumn id="17" xr3:uid="{00000000-0010-0000-0400-000011000000}" name="Datum2" dataDxfId="156">
      <calculatedColumnFormula>Tabelle13478910111213234578123456[[#This Row],[Datum]]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e134789101112132345781234567" displayName="Tabelle134789101112132345781234567" ref="A1:P32" totalsRowShown="0" headerRowDxfId="153" dataDxfId="151" headerRowBorderDxfId="152">
  <autoFilter ref="A1:P32" xr:uid="{00000000-0009-0000-0100-000006000000}"/>
  <tableColumns count="16">
    <tableColumn id="1" xr3:uid="{00000000-0010-0000-0500-000001000000}" name="Datum" dataDxfId="150"/>
    <tableColumn id="2" xr3:uid="{00000000-0010-0000-0500-000002000000}" name="Wohnung _x000a_(WG-Miete &amp; Strom)" dataDxfId="149" dataCellStyle="Währung"/>
    <tableColumn id="3" xr3:uid="{00000000-0010-0000-0500-000003000000}" name="Telefon / Internet / GEZ" dataDxfId="148" dataCellStyle="Währung"/>
    <tableColumn id="4" xr3:uid="{00000000-0010-0000-0500-000004000000}" name="Lebensmittel und co." dataDxfId="147" dataCellStyle="Währung"/>
    <tableColumn id="5" xr3:uid="{00000000-0010-0000-0500-000005000000}" name="Ausgehen (Gastro / Bar)" dataDxfId="146" dataCellStyle="Währung"/>
    <tableColumn id="6" xr3:uid="{00000000-0010-0000-0500-000006000000}" name="Kleidung" dataDxfId="145" dataCellStyle="Währung"/>
    <tableColumn id="7" xr3:uid="{00000000-0010-0000-0500-000007000000}" name="Sonstige Anschaffungen" dataDxfId="144" dataCellStyle="Währung"/>
    <tableColumn id="8" xr3:uid="{00000000-0010-0000-0500-000008000000}" name="Uni-Ausgaben (Semesterbeitrag, Material, …)" dataDxfId="143" dataCellStyle="Währung"/>
    <tableColumn id="9" xr3:uid="{00000000-0010-0000-0500-000009000000}" name="Fahrtkosten (Auto, Öffis, Taxi, …)" dataDxfId="142" dataCellStyle="Währung"/>
    <tableColumn id="10" xr3:uid="{00000000-0010-0000-0500-00000A000000}" name="Abos" dataDxfId="141" dataCellStyle="Währung"/>
    <tableColumn id="11" xr3:uid="{00000000-0010-0000-0500-00000B000000}" name="Urlaub" dataDxfId="140" dataCellStyle="Währung"/>
    <tableColumn id="12" xr3:uid="{00000000-0010-0000-0500-00000C000000}" name="Arzt, Medikamente" dataDxfId="139" dataCellStyle="Währung"/>
    <tableColumn id="13" xr3:uid="{00000000-0010-0000-0500-00000D000000}" name="Sparen" dataDxfId="138" dataCellStyle="Währung"/>
    <tableColumn id="14" xr3:uid="{00000000-0010-0000-0500-00000E000000}" name="Versicherung (z.B. Reise und Hausrat)" dataDxfId="137" dataCellStyle="Währung"/>
    <tableColumn id="15" xr3:uid="{00000000-0010-0000-0500-00000F000000}" name="Sonstiges" dataDxfId="136" dataCellStyle="Währung"/>
    <tableColumn id="17" xr3:uid="{00000000-0010-0000-0500-000011000000}" name="Datum2" dataDxfId="135">
      <calculatedColumnFormula>Tabelle134789101112132345781234567[[#This Row],[Datum]]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e1347891011121323457812345678" displayName="Tabelle1347891011121323457812345678" ref="A1:P33" totalsRowShown="0" headerRowDxfId="132" dataDxfId="130" headerRowBorderDxfId="131">
  <autoFilter ref="A1:P33" xr:uid="{00000000-0009-0000-0100-000007000000}"/>
  <tableColumns count="16">
    <tableColumn id="1" xr3:uid="{00000000-0010-0000-0600-000001000000}" name="Datum" dataDxfId="129"/>
    <tableColumn id="2" xr3:uid="{00000000-0010-0000-0600-000002000000}" name="Wohnung _x000a_(WG-Miete &amp; Strom)" dataDxfId="128" dataCellStyle="Währung"/>
    <tableColumn id="3" xr3:uid="{00000000-0010-0000-0600-000003000000}" name="Telefon / Internet / GEZ" dataDxfId="127" dataCellStyle="Währung"/>
    <tableColumn id="4" xr3:uid="{00000000-0010-0000-0600-000004000000}" name="Lebensmittel und co." dataDxfId="126" dataCellStyle="Währung"/>
    <tableColumn id="5" xr3:uid="{00000000-0010-0000-0600-000005000000}" name="Ausgehen (Gastro / Bar)" dataDxfId="125" dataCellStyle="Währung"/>
    <tableColumn id="6" xr3:uid="{00000000-0010-0000-0600-000006000000}" name="Kleidung" dataDxfId="124" dataCellStyle="Währung"/>
    <tableColumn id="7" xr3:uid="{00000000-0010-0000-0600-000007000000}" name="Sonstige Anschaffungen" dataDxfId="123" dataCellStyle="Währung"/>
    <tableColumn id="8" xr3:uid="{00000000-0010-0000-0600-000008000000}" name="Uni-Ausgaben (Semesterbeitrag, Material, …)" dataDxfId="122" dataCellStyle="Währung"/>
    <tableColumn id="9" xr3:uid="{00000000-0010-0000-0600-000009000000}" name="Fahrtkosten (Auto, Öffis, Taxi, …)" dataDxfId="121" dataCellStyle="Währung"/>
    <tableColumn id="10" xr3:uid="{00000000-0010-0000-0600-00000A000000}" name="Abos" dataDxfId="120" dataCellStyle="Währung"/>
    <tableColumn id="11" xr3:uid="{00000000-0010-0000-0600-00000B000000}" name="Urlaub" dataDxfId="119" dataCellStyle="Währung"/>
    <tableColumn id="12" xr3:uid="{00000000-0010-0000-0600-00000C000000}" name="Arzt, Medikamente" dataDxfId="118" dataCellStyle="Währung"/>
    <tableColumn id="13" xr3:uid="{00000000-0010-0000-0600-00000D000000}" name="Sparen" dataDxfId="117" dataCellStyle="Währung"/>
    <tableColumn id="14" xr3:uid="{00000000-0010-0000-0600-00000E000000}" name="Versicherung (z.B. Reise und Hausrat)" dataDxfId="116" dataCellStyle="Währung"/>
    <tableColumn id="15" xr3:uid="{00000000-0010-0000-0600-00000F000000}" name="Sonstiges" dataDxfId="115" dataCellStyle="Währung"/>
    <tableColumn id="17" xr3:uid="{00000000-0010-0000-0600-000011000000}" name="Datum2" dataDxfId="114">
      <calculatedColumnFormula>Tabelle1347891011121323457812345678[[#This Row],[Datum]]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13478910111213234578123456789" displayName="Tabelle13478910111213234578123456789" ref="A1:P33" totalsRowShown="0" headerRowDxfId="111" dataDxfId="109" headerRowBorderDxfId="110">
  <autoFilter ref="A1:P33" xr:uid="{00000000-0009-0000-0100-000008000000}"/>
  <tableColumns count="16">
    <tableColumn id="1" xr3:uid="{00000000-0010-0000-0700-000001000000}" name="Datum" dataDxfId="108"/>
    <tableColumn id="2" xr3:uid="{00000000-0010-0000-0700-000002000000}" name="Wohnung _x000a_(WG-Miete &amp; Strom)" dataDxfId="107" dataCellStyle="Währung"/>
    <tableColumn id="3" xr3:uid="{00000000-0010-0000-0700-000003000000}" name="Telefon / Internet / GEZ" dataDxfId="106" dataCellStyle="Währung"/>
    <tableColumn id="4" xr3:uid="{00000000-0010-0000-0700-000004000000}" name="Lebensmittel und co." dataDxfId="105" dataCellStyle="Währung"/>
    <tableColumn id="5" xr3:uid="{00000000-0010-0000-0700-000005000000}" name="Ausgehen (Gastro / Bar)" dataDxfId="104" dataCellStyle="Währung"/>
    <tableColumn id="6" xr3:uid="{00000000-0010-0000-0700-000006000000}" name="Kleidung" dataDxfId="103" dataCellStyle="Währung"/>
    <tableColumn id="7" xr3:uid="{00000000-0010-0000-0700-000007000000}" name="Sonstige Anschaffungen" dataDxfId="102" dataCellStyle="Währung"/>
    <tableColumn id="8" xr3:uid="{00000000-0010-0000-0700-000008000000}" name="Uni-Ausgaben (Semesterbeitrag, Material, …)" dataDxfId="101" dataCellStyle="Währung"/>
    <tableColumn id="9" xr3:uid="{00000000-0010-0000-0700-000009000000}" name="Fahrtkosten (Auto, Öffis, Taxi, …)" dataDxfId="100" dataCellStyle="Währung"/>
    <tableColumn id="10" xr3:uid="{00000000-0010-0000-0700-00000A000000}" name="Abos" dataDxfId="99" dataCellStyle="Währung"/>
    <tableColumn id="11" xr3:uid="{00000000-0010-0000-0700-00000B000000}" name="Urlaub" dataDxfId="98" dataCellStyle="Währung"/>
    <tableColumn id="12" xr3:uid="{00000000-0010-0000-0700-00000C000000}" name="Arzt, Medikamente" dataDxfId="97" dataCellStyle="Währung"/>
    <tableColumn id="13" xr3:uid="{00000000-0010-0000-0700-00000D000000}" name="Sparen" dataDxfId="96" dataCellStyle="Währung"/>
    <tableColumn id="14" xr3:uid="{00000000-0010-0000-0700-00000E000000}" name="Versicherung (z.B. Reise und Hausrat)" dataDxfId="95" dataCellStyle="Währung"/>
    <tableColumn id="15" xr3:uid="{00000000-0010-0000-0700-00000F000000}" name="Sonstiges" dataDxfId="94" dataCellStyle="Währung"/>
    <tableColumn id="17" xr3:uid="{00000000-0010-0000-0700-000011000000}" name="Datum2" dataDxfId="93">
      <calculatedColumnFormula>Tabelle13478910111213234578123456789[[#This Row],[Datum]]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e1347891011121323457812345678910" displayName="Tabelle1347891011121323457812345678910" ref="A1:P32" totalsRowShown="0" headerRowDxfId="90" dataDxfId="88" headerRowBorderDxfId="89">
  <autoFilter ref="A1:P32" xr:uid="{00000000-0009-0000-0100-000009000000}"/>
  <tableColumns count="16">
    <tableColumn id="1" xr3:uid="{00000000-0010-0000-0800-000001000000}" name="Datum" dataDxfId="87"/>
    <tableColumn id="2" xr3:uid="{00000000-0010-0000-0800-000002000000}" name="Wohnung _x000a_(WG-Miete &amp; Strom)" dataDxfId="86" dataCellStyle="Währung"/>
    <tableColumn id="3" xr3:uid="{00000000-0010-0000-0800-000003000000}" name="Telefon / Internet / GEZ" dataDxfId="85" dataCellStyle="Währung"/>
    <tableColumn id="4" xr3:uid="{00000000-0010-0000-0800-000004000000}" name="Lebensmittel und co." dataDxfId="84" dataCellStyle="Währung"/>
    <tableColumn id="5" xr3:uid="{00000000-0010-0000-0800-000005000000}" name="Ausgehen (Gastro / Bar)" dataDxfId="83" dataCellStyle="Währung"/>
    <tableColumn id="6" xr3:uid="{00000000-0010-0000-0800-000006000000}" name="Kleidung" dataDxfId="82" dataCellStyle="Währung"/>
    <tableColumn id="7" xr3:uid="{00000000-0010-0000-0800-000007000000}" name="Sonstige Anschaffungen" dataDxfId="81" dataCellStyle="Währung"/>
    <tableColumn id="8" xr3:uid="{00000000-0010-0000-0800-000008000000}" name="Uni-Ausgaben (Semesterbeitrag, Material, …)" dataDxfId="80" dataCellStyle="Währung"/>
    <tableColumn id="9" xr3:uid="{00000000-0010-0000-0800-000009000000}" name="Fahrtkosten (Auto, Öffis, Taxi, …)" dataDxfId="79" dataCellStyle="Währung"/>
    <tableColumn id="10" xr3:uid="{00000000-0010-0000-0800-00000A000000}" name="Abos" dataDxfId="78" dataCellStyle="Währung"/>
    <tableColumn id="11" xr3:uid="{00000000-0010-0000-0800-00000B000000}" name="Urlaub" dataDxfId="77" dataCellStyle="Währung"/>
    <tableColumn id="12" xr3:uid="{00000000-0010-0000-0800-00000C000000}" name="Arzt, Medikamente" dataDxfId="76" dataCellStyle="Währung"/>
    <tableColumn id="13" xr3:uid="{00000000-0010-0000-0800-00000D000000}" name="Sparen" dataDxfId="75" dataCellStyle="Währung"/>
    <tableColumn id="14" xr3:uid="{00000000-0010-0000-0800-00000E000000}" name="Versicherung (z.B. Reise und Hausrat)" dataDxfId="74" dataCellStyle="Währung"/>
    <tableColumn id="15" xr3:uid="{00000000-0010-0000-0800-00000F000000}" name="Sonstiges" dataDxfId="73" dataCellStyle="Währung"/>
    <tableColumn id="17" xr3:uid="{00000000-0010-0000-0800-000011000000}" name="Datum2" dataDxfId="72">
      <calculatedColumnFormula>Tabelle1347891011121323457812345678910[[#This Row],[Datum]]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showGridLines="0" tabSelected="1" workbookViewId="0">
      <pane ySplit="1" topLeftCell="A2" activePane="bottomLeft" state="frozen"/>
      <selection activeCell="B2" sqref="B2"/>
      <selection pane="bottomLeft" activeCell="F14" sqref="F14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4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44927</v>
      </c>
      <c r="B2" s="7">
        <v>393</v>
      </c>
      <c r="C2" s="8"/>
      <c r="D2" s="8"/>
      <c r="E2" s="8"/>
      <c r="F2" s="8"/>
      <c r="G2" s="8"/>
      <c r="H2" s="8"/>
      <c r="I2" s="8">
        <v>25</v>
      </c>
      <c r="J2" s="8">
        <v>10</v>
      </c>
      <c r="K2" s="8"/>
      <c r="L2" s="8">
        <v>68</v>
      </c>
      <c r="M2" s="8">
        <v>30</v>
      </c>
      <c r="N2" s="8">
        <v>7.99</v>
      </c>
      <c r="O2" s="9"/>
      <c r="P2" s="6">
        <f>Tabelle1347891011121323457812[[#This Row],[Datum]]</f>
        <v>44927</v>
      </c>
      <c r="Q2" s="4"/>
    </row>
    <row r="3" spans="1:17" s="5" customFormat="1" ht="15" customHeight="1" x14ac:dyDescent="0.2">
      <c r="A3" s="6">
        <v>44928</v>
      </c>
      <c r="B3" s="7"/>
      <c r="C3" s="43">
        <v>9.99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80/12/3</f>
        <v>2.2222222222222223</v>
      </c>
      <c r="O3" s="9"/>
      <c r="P3" s="6">
        <f>Tabelle1347891011121323457812[[#This Row],[Datum]]</f>
        <v>44928</v>
      </c>
      <c r="Q3" s="4"/>
    </row>
    <row r="4" spans="1:17" s="5" customFormat="1" ht="15" customHeight="1" x14ac:dyDescent="0.2">
      <c r="A4" s="6">
        <v>44929</v>
      </c>
      <c r="B4" s="8"/>
      <c r="C4" s="8"/>
      <c r="D4" s="8"/>
      <c r="E4" s="8"/>
      <c r="F4" s="8"/>
      <c r="G4" s="8"/>
      <c r="H4" s="8"/>
      <c r="I4" s="8"/>
      <c r="J4" s="8"/>
      <c r="K4" s="8"/>
      <c r="L4" s="8">
        <v>5</v>
      </c>
      <c r="M4" s="8"/>
      <c r="N4" s="8"/>
      <c r="O4" s="9"/>
      <c r="P4" s="6">
        <f>Tabelle1347891011121323457812[[#This Row],[Datum]]</f>
        <v>44929</v>
      </c>
      <c r="Q4" s="4"/>
    </row>
    <row r="5" spans="1:17" s="5" customFormat="1" ht="15" customHeight="1" x14ac:dyDescent="0.2">
      <c r="A5" s="6">
        <v>44930</v>
      </c>
      <c r="B5" s="8"/>
      <c r="C5" s="8"/>
      <c r="D5" s="8">
        <v>26.67</v>
      </c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6">
        <f>Tabelle1347891011121323457812[[#This Row],[Datum]]</f>
        <v>44930</v>
      </c>
      <c r="Q5" s="4"/>
    </row>
    <row r="6" spans="1:17" s="5" customFormat="1" ht="15" customHeight="1" x14ac:dyDescent="0.2">
      <c r="A6" s="6">
        <v>44931</v>
      </c>
      <c r="B6" s="7"/>
      <c r="C6" s="8">
        <f>24/3</f>
        <v>8</v>
      </c>
      <c r="D6" s="8"/>
      <c r="E6" s="8">
        <v>23</v>
      </c>
      <c r="F6" s="8"/>
      <c r="G6" s="8"/>
      <c r="H6" s="8">
        <v>12</v>
      </c>
      <c r="I6" s="8">
        <v>12</v>
      </c>
      <c r="J6" s="8"/>
      <c r="K6" s="8"/>
      <c r="L6" s="8"/>
      <c r="M6" s="8"/>
      <c r="N6" s="8"/>
      <c r="O6" s="9"/>
      <c r="P6" s="6">
        <f>Tabelle1347891011121323457812[[#This Row],[Datum]]</f>
        <v>44931</v>
      </c>
      <c r="Q6" s="4"/>
    </row>
    <row r="7" spans="1:17" s="5" customFormat="1" ht="15" customHeight="1" x14ac:dyDescent="0.2">
      <c r="A7" s="6">
        <v>44932</v>
      </c>
      <c r="B7" s="8"/>
      <c r="C7" s="8"/>
      <c r="D7" s="8"/>
      <c r="E7" s="8">
        <v>12</v>
      </c>
      <c r="F7" s="8"/>
      <c r="G7" s="8"/>
      <c r="H7" s="8"/>
      <c r="I7" s="8"/>
      <c r="J7" s="8"/>
      <c r="K7" s="8"/>
      <c r="L7" s="8"/>
      <c r="M7" s="8"/>
      <c r="N7" s="8"/>
      <c r="O7" s="9"/>
      <c r="P7" s="6">
        <f>Tabelle1347891011121323457812[[#This Row],[Datum]]</f>
        <v>44932</v>
      </c>
      <c r="Q7" s="4"/>
    </row>
    <row r="8" spans="1:17" s="5" customFormat="1" ht="15" customHeight="1" x14ac:dyDescent="0.2">
      <c r="A8" s="6">
        <v>44933</v>
      </c>
      <c r="B8" s="7"/>
      <c r="C8" s="8"/>
      <c r="D8" s="8">
        <v>45.65</v>
      </c>
      <c r="E8" s="8"/>
      <c r="F8" s="8"/>
      <c r="G8" s="8"/>
      <c r="H8" s="8"/>
      <c r="I8" s="8"/>
      <c r="J8" s="8"/>
      <c r="K8" s="8"/>
      <c r="L8" s="8"/>
      <c r="M8" s="8"/>
      <c r="N8" s="8"/>
      <c r="O8" s="9">
        <v>10</v>
      </c>
      <c r="P8" s="6">
        <f>Tabelle1347891011121323457812[[#This Row],[Datum]]</f>
        <v>44933</v>
      </c>
      <c r="Q8" s="4"/>
    </row>
    <row r="9" spans="1:17" s="5" customFormat="1" ht="15" customHeight="1" x14ac:dyDescent="0.2">
      <c r="A9" s="6">
        <v>44934</v>
      </c>
      <c r="B9" s="8"/>
      <c r="C9" s="8"/>
      <c r="D9" s="8"/>
      <c r="E9" s="8"/>
      <c r="F9" s="8"/>
      <c r="G9" s="8">
        <v>13.56</v>
      </c>
      <c r="H9" s="8"/>
      <c r="I9" s="8"/>
      <c r="J9" s="8"/>
      <c r="K9" s="8"/>
      <c r="L9" s="8"/>
      <c r="M9" s="8"/>
      <c r="N9" s="8"/>
      <c r="O9" s="9"/>
      <c r="P9" s="6">
        <f>Tabelle1347891011121323457812[[#This Row],[Datum]]</f>
        <v>44934</v>
      </c>
      <c r="Q9" s="4"/>
    </row>
    <row r="10" spans="1:17" s="5" customFormat="1" ht="15" customHeight="1" x14ac:dyDescent="0.2">
      <c r="A10" s="6">
        <v>44935</v>
      </c>
      <c r="B10" s="8"/>
      <c r="C10" s="8"/>
      <c r="D10" s="8"/>
      <c r="E10" s="8"/>
      <c r="F10" s="8">
        <v>24.98</v>
      </c>
      <c r="G10" s="8"/>
      <c r="H10" s="8"/>
      <c r="I10" s="8"/>
      <c r="J10" s="8"/>
      <c r="K10" s="8"/>
      <c r="L10" s="8"/>
      <c r="M10" s="8"/>
      <c r="N10" s="8"/>
      <c r="O10" s="9"/>
      <c r="P10" s="6">
        <f>Tabelle1347891011121323457812[[#This Row],[Datum]]</f>
        <v>44935</v>
      </c>
      <c r="Q10" s="4"/>
    </row>
    <row r="11" spans="1:17" s="5" customFormat="1" ht="15" customHeight="1" x14ac:dyDescent="0.2">
      <c r="A11" s="6">
        <v>44936</v>
      </c>
      <c r="B11" s="8"/>
      <c r="C11" s="8"/>
      <c r="D11" s="8">
        <v>12.15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9">
        <v>20</v>
      </c>
      <c r="P11" s="6">
        <f>Tabelle1347891011121323457812[[#This Row],[Datum]]</f>
        <v>44936</v>
      </c>
      <c r="Q11" s="4"/>
    </row>
    <row r="12" spans="1:17" s="5" customFormat="1" ht="15" customHeight="1" x14ac:dyDescent="0.2">
      <c r="A12" s="6">
        <v>44937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6">
        <f>Tabelle1347891011121323457812[[#This Row],[Datum]]</f>
        <v>44937</v>
      </c>
      <c r="Q12" s="4"/>
    </row>
    <row r="13" spans="1:17" s="5" customFormat="1" ht="15" customHeight="1" x14ac:dyDescent="0.2">
      <c r="A13" s="6">
        <v>44938</v>
      </c>
      <c r="B13" s="8"/>
      <c r="C13" s="8"/>
      <c r="D13" s="8"/>
      <c r="E13" s="8"/>
      <c r="F13" s="8"/>
      <c r="G13" s="8"/>
      <c r="H13" s="8">
        <v>5.67</v>
      </c>
      <c r="I13" s="8"/>
      <c r="J13" s="8"/>
      <c r="K13" s="8"/>
      <c r="L13" s="8"/>
      <c r="M13" s="8"/>
      <c r="N13" s="8"/>
      <c r="O13" s="9"/>
      <c r="P13" s="6">
        <f>Tabelle1347891011121323457812[[#This Row],[Datum]]</f>
        <v>44938</v>
      </c>
      <c r="Q13" s="4"/>
    </row>
    <row r="14" spans="1:17" s="5" customFormat="1" ht="15" customHeight="1" x14ac:dyDescent="0.2">
      <c r="A14" s="6">
        <v>44939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6">
        <f>Tabelle1347891011121323457812[[#This Row],[Datum]]</f>
        <v>44939</v>
      </c>
      <c r="Q14" s="4"/>
    </row>
    <row r="15" spans="1:17" s="5" customFormat="1" ht="15" customHeight="1" x14ac:dyDescent="0.2">
      <c r="A15" s="6">
        <v>44940</v>
      </c>
      <c r="B15" s="8"/>
      <c r="C15" s="8"/>
      <c r="D15" s="8">
        <v>35.700000000000003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6">
        <f>Tabelle1347891011121323457812[[#This Row],[Datum]]</f>
        <v>44940</v>
      </c>
      <c r="Q15" s="4"/>
    </row>
    <row r="16" spans="1:17" s="5" customFormat="1" ht="15" customHeight="1" x14ac:dyDescent="0.2">
      <c r="A16" s="6">
        <v>44941</v>
      </c>
      <c r="B16" s="8"/>
      <c r="C16" s="8">
        <v>13.67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6">
        <f>Tabelle1347891011121323457812[[#This Row],[Datum]]</f>
        <v>44941</v>
      </c>
      <c r="Q16" s="4"/>
    </row>
    <row r="17" spans="1:17" s="5" customFormat="1" ht="15" customHeight="1" x14ac:dyDescent="0.2">
      <c r="A17" s="6">
        <v>44942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6">
        <f>Tabelle1347891011121323457812[[#This Row],[Datum]]</f>
        <v>44942</v>
      </c>
      <c r="Q17" s="4"/>
    </row>
    <row r="18" spans="1:17" s="5" customFormat="1" ht="15" customHeight="1" x14ac:dyDescent="0.2">
      <c r="A18" s="6">
        <v>44943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6">
        <f>Tabelle1347891011121323457812[[#This Row],[Datum]]</f>
        <v>44943</v>
      </c>
      <c r="Q18" s="4"/>
    </row>
    <row r="19" spans="1:17" s="5" customFormat="1" ht="15" customHeight="1" x14ac:dyDescent="0.2">
      <c r="A19" s="6">
        <v>44944</v>
      </c>
      <c r="B19" s="8"/>
      <c r="C19" s="8"/>
      <c r="D19" s="8"/>
      <c r="E19" s="8"/>
      <c r="F19" s="8"/>
      <c r="G19" s="8"/>
      <c r="H19" s="8">
        <v>4.34</v>
      </c>
      <c r="I19" s="8"/>
      <c r="J19" s="8"/>
      <c r="K19" s="8"/>
      <c r="L19" s="8"/>
      <c r="M19" s="8"/>
      <c r="N19" s="8"/>
      <c r="O19" s="9"/>
      <c r="P19" s="6">
        <f>Tabelle1347891011121323457812[[#This Row],[Datum]]</f>
        <v>44944</v>
      </c>
      <c r="Q19" s="4"/>
    </row>
    <row r="20" spans="1:17" s="5" customFormat="1" ht="15" customHeight="1" x14ac:dyDescent="0.2">
      <c r="A20" s="6">
        <v>44945</v>
      </c>
      <c r="B20" s="8"/>
      <c r="C20" s="8"/>
      <c r="D20" s="8">
        <v>5.12</v>
      </c>
      <c r="E20" s="8"/>
      <c r="F20" s="8"/>
      <c r="G20" s="8"/>
      <c r="H20" s="8"/>
      <c r="I20" s="8"/>
      <c r="J20" s="8"/>
      <c r="K20" s="8"/>
      <c r="L20" s="8">
        <f>12+3</f>
        <v>15</v>
      </c>
      <c r="M20" s="8"/>
      <c r="N20" s="8"/>
      <c r="O20" s="9"/>
      <c r="P20" s="6">
        <f>Tabelle1347891011121323457812[[#This Row],[Datum]]</f>
        <v>44945</v>
      </c>
      <c r="Q20" s="4"/>
    </row>
    <row r="21" spans="1:17" s="5" customFormat="1" ht="15" customHeight="1" x14ac:dyDescent="0.2">
      <c r="A21" s="6">
        <v>44946</v>
      </c>
      <c r="B21" s="8"/>
      <c r="C21" s="8"/>
      <c r="D21" s="8"/>
      <c r="E21" s="8">
        <v>10</v>
      </c>
      <c r="F21" s="8"/>
      <c r="G21" s="8"/>
      <c r="H21" s="8"/>
      <c r="I21" s="8"/>
      <c r="J21" s="8"/>
      <c r="K21" s="8"/>
      <c r="L21" s="8"/>
      <c r="M21" s="8"/>
      <c r="N21" s="8"/>
      <c r="O21" s="9"/>
      <c r="P21" s="6">
        <f>Tabelle1347891011121323457812[[#This Row],[Datum]]</f>
        <v>44946</v>
      </c>
      <c r="Q21" s="4"/>
    </row>
    <row r="22" spans="1:17" s="5" customFormat="1" ht="15" customHeight="1" x14ac:dyDescent="0.2">
      <c r="A22" s="6">
        <v>44947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6">
        <f>Tabelle1347891011121323457812[[#This Row],[Datum]]</f>
        <v>44947</v>
      </c>
      <c r="Q22" s="4"/>
    </row>
    <row r="23" spans="1:17" s="5" customFormat="1" ht="15" customHeight="1" x14ac:dyDescent="0.2">
      <c r="A23" s="6">
        <v>44948</v>
      </c>
      <c r="B23" s="8"/>
      <c r="C23" s="8"/>
      <c r="D23" s="8">
        <v>40.36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6">
        <f>Tabelle1347891011121323457812[[#This Row],[Datum]]</f>
        <v>44948</v>
      </c>
      <c r="Q23" s="4"/>
    </row>
    <row r="24" spans="1:17" s="5" customFormat="1" ht="15" customHeight="1" x14ac:dyDescent="0.2">
      <c r="A24" s="6">
        <v>44949</v>
      </c>
      <c r="B24" s="7"/>
      <c r="C24" s="8"/>
      <c r="D24" s="8"/>
      <c r="E24" s="8"/>
      <c r="F24" s="8">
        <v>6.04</v>
      </c>
      <c r="G24" s="8"/>
      <c r="H24" s="8"/>
      <c r="I24" s="8"/>
      <c r="J24" s="8"/>
      <c r="K24" s="8"/>
      <c r="L24" s="8"/>
      <c r="M24" s="8"/>
      <c r="N24" s="8"/>
      <c r="O24" s="9"/>
      <c r="P24" s="6">
        <f>Tabelle1347891011121323457812[[#This Row],[Datum]]</f>
        <v>44949</v>
      </c>
      <c r="Q24" s="4"/>
    </row>
    <row r="25" spans="1:17" s="5" customFormat="1" ht="15" customHeight="1" x14ac:dyDescent="0.2">
      <c r="A25" s="6">
        <v>44950</v>
      </c>
      <c r="B25" s="8"/>
      <c r="C25" s="8"/>
      <c r="D25" s="8">
        <v>19.54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6">
        <f>Tabelle1347891011121323457812[[#This Row],[Datum]]</f>
        <v>44950</v>
      </c>
      <c r="Q25" s="4"/>
    </row>
    <row r="26" spans="1:17" s="5" customFormat="1" ht="15" customHeight="1" x14ac:dyDescent="0.2">
      <c r="A26" s="6">
        <v>44951</v>
      </c>
      <c r="B26" s="7"/>
      <c r="C26" s="8"/>
      <c r="D26" s="8"/>
      <c r="E26" s="8"/>
      <c r="F26" s="8"/>
      <c r="G26" s="8"/>
      <c r="H26" s="8"/>
      <c r="I26" s="8">
        <v>29.99</v>
      </c>
      <c r="J26" s="8"/>
      <c r="K26" s="8"/>
      <c r="L26" s="8"/>
      <c r="M26" s="8"/>
      <c r="N26" s="8"/>
      <c r="O26" s="9"/>
      <c r="P26" s="6">
        <f>Tabelle1347891011121323457812[[#This Row],[Datum]]</f>
        <v>44951</v>
      </c>
      <c r="Q26" s="4"/>
    </row>
    <row r="27" spans="1:17" s="5" customFormat="1" ht="15" customHeight="1" x14ac:dyDescent="0.2">
      <c r="A27" s="6">
        <v>44952</v>
      </c>
      <c r="B27" s="8"/>
      <c r="C27" s="8"/>
      <c r="D27" s="8"/>
      <c r="E27" s="8"/>
      <c r="F27" s="8"/>
      <c r="G27" s="8"/>
      <c r="H27" s="8"/>
      <c r="I27" s="8">
        <v>37</v>
      </c>
      <c r="J27" s="8"/>
      <c r="K27" s="8"/>
      <c r="L27" s="8"/>
      <c r="M27" s="8"/>
      <c r="N27" s="8"/>
      <c r="O27" s="9"/>
      <c r="P27" s="6">
        <f>Tabelle1347891011121323457812[[#This Row],[Datum]]</f>
        <v>44952</v>
      </c>
      <c r="Q27" s="4"/>
    </row>
    <row r="28" spans="1:17" s="5" customFormat="1" ht="15" customHeight="1" x14ac:dyDescent="0.2">
      <c r="A28" s="6">
        <v>44953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6">
        <f>Tabelle1347891011121323457812[[#This Row],[Datum]]</f>
        <v>44953</v>
      </c>
      <c r="Q28" s="4"/>
    </row>
    <row r="29" spans="1:17" s="5" customFormat="1" ht="15" customHeight="1" x14ac:dyDescent="0.2">
      <c r="A29" s="6">
        <v>44954</v>
      </c>
      <c r="B29" s="8"/>
      <c r="C29" s="8"/>
      <c r="D29" s="8">
        <v>10</v>
      </c>
      <c r="E29" s="8">
        <v>10</v>
      </c>
      <c r="F29" s="8"/>
      <c r="G29" s="8"/>
      <c r="H29" s="8"/>
      <c r="I29" s="8"/>
      <c r="J29" s="8"/>
      <c r="K29" s="8"/>
      <c r="L29" s="8"/>
      <c r="M29" s="8"/>
      <c r="N29" s="8"/>
      <c r="O29" s="9"/>
      <c r="P29" s="6">
        <f>Tabelle1347891011121323457812[[#This Row],[Datum]]</f>
        <v>44954</v>
      </c>
      <c r="Q29" s="4"/>
    </row>
    <row r="30" spans="1:17" s="5" customFormat="1" ht="15" customHeight="1" x14ac:dyDescent="0.2">
      <c r="A30" s="6">
        <v>44955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6">
        <f>Tabelle1347891011121323457812[[#This Row],[Datum]]</f>
        <v>44955</v>
      </c>
      <c r="Q30" s="4"/>
    </row>
    <row r="31" spans="1:17" s="5" customFormat="1" ht="15" customHeight="1" x14ac:dyDescent="0.2">
      <c r="A31" s="6">
        <v>44956</v>
      </c>
      <c r="B31" s="8"/>
      <c r="C31" s="8"/>
      <c r="D31" s="8"/>
      <c r="E31" s="8"/>
      <c r="F31" s="8"/>
      <c r="G31" s="8">
        <v>16.79</v>
      </c>
      <c r="H31" s="8"/>
      <c r="I31" s="8"/>
      <c r="J31" s="8"/>
      <c r="K31" s="8"/>
      <c r="L31" s="8"/>
      <c r="M31" s="8"/>
      <c r="N31" s="8"/>
      <c r="O31" s="9"/>
      <c r="P31" s="6">
        <f>Tabelle1347891011121323457812[[#This Row],[Datum]]</f>
        <v>44956</v>
      </c>
      <c r="Q31" s="4"/>
    </row>
    <row r="32" spans="1:17" s="5" customFormat="1" ht="15" customHeight="1" thickBot="1" x14ac:dyDescent="0.25">
      <c r="A32" s="6">
        <v>44957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6">
        <f>Tabelle1347891011121323457812[[#This Row],[Datum]]</f>
        <v>44957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393</v>
      </c>
      <c r="C33" s="49">
        <f t="shared" si="0"/>
        <v>31.660000000000004</v>
      </c>
      <c r="D33" s="49">
        <f t="shared" si="0"/>
        <v>195.19</v>
      </c>
      <c r="E33" s="49">
        <f t="shared" si="0"/>
        <v>55</v>
      </c>
      <c r="F33" s="49">
        <f t="shared" si="0"/>
        <v>31.02</v>
      </c>
      <c r="G33" s="49">
        <f t="shared" si="0"/>
        <v>30.35</v>
      </c>
      <c r="H33" s="49">
        <f t="shared" si="0"/>
        <v>22.01</v>
      </c>
      <c r="I33" s="49">
        <f t="shared" si="0"/>
        <v>103.99</v>
      </c>
      <c r="J33" s="49">
        <f t="shared" si="0"/>
        <v>10</v>
      </c>
      <c r="K33" s="49">
        <f t="shared" si="0"/>
        <v>0</v>
      </c>
      <c r="L33" s="49">
        <f t="shared" si="0"/>
        <v>88</v>
      </c>
      <c r="M33" s="49">
        <f t="shared" si="0"/>
        <v>30</v>
      </c>
      <c r="N33" s="49">
        <f t="shared" si="0"/>
        <v>10.212222222222223</v>
      </c>
      <c r="O33" s="50">
        <f t="shared" si="0"/>
        <v>30</v>
      </c>
      <c r="P33" s="64" t="s">
        <v>4</v>
      </c>
      <c r="Q33" s="11"/>
    </row>
    <row r="34" spans="1:17" ht="13.5" thickBot="1" x14ac:dyDescent="0.25"/>
    <row r="35" spans="1:17" s="61" customFormat="1" ht="15.7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1030.4322222222222</v>
      </c>
      <c r="G35" s="58"/>
      <c r="H35" s="83" t="s">
        <v>20</v>
      </c>
      <c r="I35" s="84"/>
      <c r="J35" s="62">
        <f>B35-F35</f>
        <v>5.5677777777777919</v>
      </c>
      <c r="K35" s="58"/>
      <c r="L35" s="59"/>
      <c r="M35" s="59"/>
      <c r="N35" s="59"/>
      <c r="O35" s="56"/>
      <c r="P35" s="57"/>
      <c r="Q35" s="60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</row>
  </sheetData>
  <mergeCells count="2">
    <mergeCell ref="D35:E35"/>
    <mergeCell ref="H35:I35"/>
  </mergeCells>
  <conditionalFormatting sqref="J35">
    <cfRule type="cellIs" dxfId="260" priority="2" operator="lessThan">
      <formula>0</formula>
    </cfRule>
    <cfRule type="cellIs" dxfId="259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4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45200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Tabelle134789101112132345781234567891011[[#This Row],[Datum]]</f>
        <v>45200</v>
      </c>
      <c r="Q2" s="4"/>
    </row>
    <row r="3" spans="1:17" s="5" customFormat="1" ht="15" customHeight="1" x14ac:dyDescent="0.2">
      <c r="A3" s="6">
        <v>45201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Tabelle134789101112132345781234567891011[[#This Row],[Datum]]</f>
        <v>45201</v>
      </c>
      <c r="Q3" s="4"/>
    </row>
    <row r="4" spans="1:17" s="5" customFormat="1" ht="15" customHeight="1" x14ac:dyDescent="0.2">
      <c r="A4" s="6">
        <v>45202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Tabelle134789101112132345781234567891011[[#This Row],[Datum]]</f>
        <v>45202</v>
      </c>
      <c r="Q4" s="4"/>
    </row>
    <row r="5" spans="1:17" s="5" customFormat="1" ht="15" customHeight="1" x14ac:dyDescent="0.2">
      <c r="A5" s="6">
        <v>45203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Tabelle134789101112132345781234567891011[[#This Row],[Datum]]</f>
        <v>45203</v>
      </c>
      <c r="Q5" s="4"/>
    </row>
    <row r="6" spans="1:17" s="5" customFormat="1" ht="15" customHeight="1" x14ac:dyDescent="0.2">
      <c r="A6" s="6">
        <v>45204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Tabelle134789101112132345781234567891011[[#This Row],[Datum]]</f>
        <v>45204</v>
      </c>
      <c r="Q6" s="4"/>
    </row>
    <row r="7" spans="1:17" s="5" customFormat="1" ht="15" customHeight="1" x14ac:dyDescent="0.2">
      <c r="A7" s="6">
        <v>45205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Tabelle134789101112132345781234567891011[[#This Row],[Datum]]</f>
        <v>45205</v>
      </c>
      <c r="Q7" s="4"/>
    </row>
    <row r="8" spans="1:17" s="5" customFormat="1" ht="15" customHeight="1" x14ac:dyDescent="0.2">
      <c r="A8" s="6">
        <v>45206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Tabelle134789101112132345781234567891011[[#This Row],[Datum]]</f>
        <v>45206</v>
      </c>
      <c r="Q8" s="4"/>
    </row>
    <row r="9" spans="1:17" s="5" customFormat="1" ht="15" customHeight="1" x14ac:dyDescent="0.2">
      <c r="A9" s="6">
        <v>45207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Tabelle134789101112132345781234567891011[[#This Row],[Datum]]</f>
        <v>45207</v>
      </c>
      <c r="Q9" s="4"/>
    </row>
    <row r="10" spans="1:17" s="5" customFormat="1" ht="15" customHeight="1" x14ac:dyDescent="0.2">
      <c r="A10" s="6">
        <v>45208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Tabelle134789101112132345781234567891011[[#This Row],[Datum]]</f>
        <v>45208</v>
      </c>
      <c r="Q10" s="4"/>
    </row>
    <row r="11" spans="1:17" s="5" customFormat="1" ht="15" customHeight="1" x14ac:dyDescent="0.2">
      <c r="A11" s="6">
        <v>45209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Tabelle134789101112132345781234567891011[[#This Row],[Datum]]</f>
        <v>45209</v>
      </c>
      <c r="Q11" s="4"/>
    </row>
    <row r="12" spans="1:17" s="5" customFormat="1" ht="15" customHeight="1" x14ac:dyDescent="0.2">
      <c r="A12" s="6">
        <v>45210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Tabelle134789101112132345781234567891011[[#This Row],[Datum]]</f>
        <v>45210</v>
      </c>
      <c r="Q12" s="4"/>
    </row>
    <row r="13" spans="1:17" s="5" customFormat="1" ht="15" customHeight="1" x14ac:dyDescent="0.2">
      <c r="A13" s="6">
        <v>45211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Tabelle134789101112132345781234567891011[[#This Row],[Datum]]</f>
        <v>45211</v>
      </c>
      <c r="Q13" s="4"/>
    </row>
    <row r="14" spans="1:17" s="5" customFormat="1" ht="15" customHeight="1" x14ac:dyDescent="0.2">
      <c r="A14" s="6">
        <v>45212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Tabelle134789101112132345781234567891011[[#This Row],[Datum]]</f>
        <v>45212</v>
      </c>
      <c r="Q14" s="4"/>
    </row>
    <row r="15" spans="1:17" s="5" customFormat="1" ht="15" customHeight="1" x14ac:dyDescent="0.2">
      <c r="A15" s="6">
        <v>45213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Tabelle134789101112132345781234567891011[[#This Row],[Datum]]</f>
        <v>45213</v>
      </c>
      <c r="Q15" s="4"/>
    </row>
    <row r="16" spans="1:17" s="5" customFormat="1" ht="15" customHeight="1" x14ac:dyDescent="0.2">
      <c r="A16" s="6">
        <v>45214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Tabelle134789101112132345781234567891011[[#This Row],[Datum]]</f>
        <v>45214</v>
      </c>
      <c r="Q16" s="4"/>
    </row>
    <row r="17" spans="1:17" s="5" customFormat="1" ht="15" customHeight="1" x14ac:dyDescent="0.2">
      <c r="A17" s="6">
        <v>45215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Tabelle134789101112132345781234567891011[[#This Row],[Datum]]</f>
        <v>45215</v>
      </c>
      <c r="Q17" s="4"/>
    </row>
    <row r="18" spans="1:17" s="5" customFormat="1" ht="15" customHeight="1" x14ac:dyDescent="0.2">
      <c r="A18" s="6">
        <v>45216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Tabelle134789101112132345781234567891011[[#This Row],[Datum]]</f>
        <v>45216</v>
      </c>
      <c r="Q18" s="4"/>
    </row>
    <row r="19" spans="1:17" s="5" customFormat="1" ht="15" customHeight="1" x14ac:dyDescent="0.2">
      <c r="A19" s="6">
        <v>45217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Tabelle134789101112132345781234567891011[[#This Row],[Datum]]</f>
        <v>45217</v>
      </c>
      <c r="Q19" s="4"/>
    </row>
    <row r="20" spans="1:17" s="5" customFormat="1" ht="15" customHeight="1" x14ac:dyDescent="0.2">
      <c r="A20" s="6">
        <v>45218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Tabelle134789101112132345781234567891011[[#This Row],[Datum]]</f>
        <v>45218</v>
      </c>
      <c r="Q20" s="4"/>
    </row>
    <row r="21" spans="1:17" s="5" customFormat="1" ht="15" customHeight="1" x14ac:dyDescent="0.2">
      <c r="A21" s="6">
        <v>45219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Tabelle134789101112132345781234567891011[[#This Row],[Datum]]</f>
        <v>45219</v>
      </c>
      <c r="Q21" s="4"/>
    </row>
    <row r="22" spans="1:17" s="5" customFormat="1" ht="15" customHeight="1" x14ac:dyDescent="0.2">
      <c r="A22" s="6">
        <v>45220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Tabelle134789101112132345781234567891011[[#This Row],[Datum]]</f>
        <v>45220</v>
      </c>
      <c r="Q22" s="4"/>
    </row>
    <row r="23" spans="1:17" s="5" customFormat="1" ht="15" customHeight="1" x14ac:dyDescent="0.2">
      <c r="A23" s="6">
        <v>45221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Tabelle134789101112132345781234567891011[[#This Row],[Datum]]</f>
        <v>45221</v>
      </c>
      <c r="Q23" s="4"/>
    </row>
    <row r="24" spans="1:17" s="5" customFormat="1" ht="15" customHeight="1" x14ac:dyDescent="0.2">
      <c r="A24" s="6">
        <v>45222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Tabelle134789101112132345781234567891011[[#This Row],[Datum]]</f>
        <v>45222</v>
      </c>
      <c r="Q24" s="4"/>
    </row>
    <row r="25" spans="1:17" s="5" customFormat="1" ht="15" customHeight="1" x14ac:dyDescent="0.2">
      <c r="A25" s="6">
        <v>45223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Tabelle134789101112132345781234567891011[[#This Row],[Datum]]</f>
        <v>45223</v>
      </c>
      <c r="Q25" s="4"/>
    </row>
    <row r="26" spans="1:17" s="5" customFormat="1" ht="15" customHeight="1" x14ac:dyDescent="0.2">
      <c r="A26" s="6">
        <v>45224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Tabelle134789101112132345781234567891011[[#This Row],[Datum]]</f>
        <v>45224</v>
      </c>
      <c r="Q26" s="4"/>
    </row>
    <row r="27" spans="1:17" s="5" customFormat="1" ht="15" customHeight="1" x14ac:dyDescent="0.2">
      <c r="A27" s="6">
        <v>45225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Tabelle134789101112132345781234567891011[[#This Row],[Datum]]</f>
        <v>45225</v>
      </c>
      <c r="Q27" s="4"/>
    </row>
    <row r="28" spans="1:17" s="5" customFormat="1" ht="15" customHeight="1" x14ac:dyDescent="0.2">
      <c r="A28" s="6">
        <v>45226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Tabelle134789101112132345781234567891011[[#This Row],[Datum]]</f>
        <v>45226</v>
      </c>
      <c r="Q28" s="4"/>
    </row>
    <row r="29" spans="1:17" s="5" customFormat="1" ht="15" customHeight="1" x14ac:dyDescent="0.2">
      <c r="A29" s="6">
        <v>45227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Tabelle134789101112132345781234567891011[[#This Row],[Datum]]</f>
        <v>45227</v>
      </c>
      <c r="Q29" s="4"/>
    </row>
    <row r="30" spans="1:17" s="5" customFormat="1" ht="15" customHeight="1" x14ac:dyDescent="0.2">
      <c r="A30" s="6">
        <v>45228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Tabelle134789101112132345781234567891011[[#This Row],[Datum]]</f>
        <v>45228</v>
      </c>
      <c r="Q30" s="4"/>
    </row>
    <row r="31" spans="1:17" s="5" customFormat="1" ht="15" customHeight="1" x14ac:dyDescent="0.2">
      <c r="A31" s="6">
        <v>45229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Tabelle134789101112132345781234567891011[[#This Row],[Datum]]</f>
        <v>45229</v>
      </c>
      <c r="Q31" s="4"/>
    </row>
    <row r="32" spans="1:17" s="5" customFormat="1" ht="15" customHeight="1" thickBot="1" x14ac:dyDescent="0.25">
      <c r="A32" s="6">
        <v>45230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Tabelle134789101112132345781234567891011[[#This Row],[Datum]]</f>
        <v>45230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23.2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71" priority="1" operator="greaterThan">
      <formula>0</formula>
    </cfRule>
    <cfRule type="cellIs" dxfId="70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3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45231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Tabelle13478910111213234578123456789101112[[#This Row],[Datum]]</f>
        <v>45231</v>
      </c>
      <c r="Q2" s="4"/>
    </row>
    <row r="3" spans="1:17" s="5" customFormat="1" ht="15" customHeight="1" x14ac:dyDescent="0.2">
      <c r="A3" s="6">
        <v>45232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Tabelle13478910111213234578123456789101112[[#This Row],[Datum]]</f>
        <v>45232</v>
      </c>
      <c r="Q3" s="4"/>
    </row>
    <row r="4" spans="1:17" s="5" customFormat="1" ht="15" customHeight="1" x14ac:dyDescent="0.2">
      <c r="A4" s="6">
        <v>45233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Tabelle13478910111213234578123456789101112[[#This Row],[Datum]]</f>
        <v>45233</v>
      </c>
      <c r="Q4" s="4"/>
    </row>
    <row r="5" spans="1:17" s="5" customFormat="1" ht="15" customHeight="1" x14ac:dyDescent="0.2">
      <c r="A5" s="6">
        <v>45234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Tabelle13478910111213234578123456789101112[[#This Row],[Datum]]</f>
        <v>45234</v>
      </c>
      <c r="Q5" s="4"/>
    </row>
    <row r="6" spans="1:17" s="5" customFormat="1" ht="15" customHeight="1" x14ac:dyDescent="0.2">
      <c r="A6" s="6">
        <v>45235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Tabelle13478910111213234578123456789101112[[#This Row],[Datum]]</f>
        <v>45235</v>
      </c>
      <c r="Q6" s="4"/>
    </row>
    <row r="7" spans="1:17" s="5" customFormat="1" ht="15" customHeight="1" x14ac:dyDescent="0.2">
      <c r="A7" s="6">
        <v>45236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Tabelle13478910111213234578123456789101112[[#This Row],[Datum]]</f>
        <v>45236</v>
      </c>
      <c r="Q7" s="4"/>
    </row>
    <row r="8" spans="1:17" s="5" customFormat="1" ht="15" customHeight="1" x14ac:dyDescent="0.2">
      <c r="A8" s="6">
        <v>45237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Tabelle13478910111213234578123456789101112[[#This Row],[Datum]]</f>
        <v>45237</v>
      </c>
      <c r="Q8" s="4"/>
    </row>
    <row r="9" spans="1:17" s="5" customFormat="1" ht="15" customHeight="1" x14ac:dyDescent="0.2">
      <c r="A9" s="6">
        <v>45238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Tabelle13478910111213234578123456789101112[[#This Row],[Datum]]</f>
        <v>45238</v>
      </c>
      <c r="Q9" s="4"/>
    </row>
    <row r="10" spans="1:17" s="5" customFormat="1" ht="15" customHeight="1" x14ac:dyDescent="0.2">
      <c r="A10" s="6">
        <v>45239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Tabelle13478910111213234578123456789101112[[#This Row],[Datum]]</f>
        <v>45239</v>
      </c>
      <c r="Q10" s="4"/>
    </row>
    <row r="11" spans="1:17" s="5" customFormat="1" ht="15" customHeight="1" x14ac:dyDescent="0.2">
      <c r="A11" s="6">
        <v>45240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Tabelle13478910111213234578123456789101112[[#This Row],[Datum]]</f>
        <v>45240</v>
      </c>
      <c r="Q11" s="4"/>
    </row>
    <row r="12" spans="1:17" s="5" customFormat="1" ht="15" customHeight="1" x14ac:dyDescent="0.2">
      <c r="A12" s="6">
        <v>45241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Tabelle13478910111213234578123456789101112[[#This Row],[Datum]]</f>
        <v>45241</v>
      </c>
      <c r="Q12" s="4"/>
    </row>
    <row r="13" spans="1:17" s="5" customFormat="1" ht="15" customHeight="1" x14ac:dyDescent="0.2">
      <c r="A13" s="6">
        <v>45242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Tabelle13478910111213234578123456789101112[[#This Row],[Datum]]</f>
        <v>45242</v>
      </c>
      <c r="Q13" s="4"/>
    </row>
    <row r="14" spans="1:17" s="5" customFormat="1" ht="15" customHeight="1" x14ac:dyDescent="0.2">
      <c r="A14" s="6">
        <v>45243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Tabelle13478910111213234578123456789101112[[#This Row],[Datum]]</f>
        <v>45243</v>
      </c>
      <c r="Q14" s="4"/>
    </row>
    <row r="15" spans="1:17" s="5" customFormat="1" ht="15" customHeight="1" x14ac:dyDescent="0.2">
      <c r="A15" s="6">
        <v>45244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Tabelle13478910111213234578123456789101112[[#This Row],[Datum]]</f>
        <v>45244</v>
      </c>
      <c r="Q15" s="4"/>
    </row>
    <row r="16" spans="1:17" s="5" customFormat="1" ht="15" customHeight="1" x14ac:dyDescent="0.2">
      <c r="A16" s="6">
        <v>45245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Tabelle13478910111213234578123456789101112[[#This Row],[Datum]]</f>
        <v>45245</v>
      </c>
      <c r="Q16" s="4"/>
    </row>
    <row r="17" spans="1:17" s="5" customFormat="1" ht="15" customHeight="1" x14ac:dyDescent="0.2">
      <c r="A17" s="6">
        <v>45246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Tabelle13478910111213234578123456789101112[[#This Row],[Datum]]</f>
        <v>45246</v>
      </c>
      <c r="Q17" s="4"/>
    </row>
    <row r="18" spans="1:17" s="5" customFormat="1" ht="15" customHeight="1" x14ac:dyDescent="0.2">
      <c r="A18" s="6">
        <v>45247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Tabelle13478910111213234578123456789101112[[#This Row],[Datum]]</f>
        <v>45247</v>
      </c>
      <c r="Q18" s="4"/>
    </row>
    <row r="19" spans="1:17" s="5" customFormat="1" ht="15" customHeight="1" x14ac:dyDescent="0.2">
      <c r="A19" s="6">
        <v>45248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Tabelle13478910111213234578123456789101112[[#This Row],[Datum]]</f>
        <v>45248</v>
      </c>
      <c r="Q19" s="4"/>
    </row>
    <row r="20" spans="1:17" s="5" customFormat="1" ht="15" customHeight="1" x14ac:dyDescent="0.2">
      <c r="A20" s="6">
        <v>45249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Tabelle13478910111213234578123456789101112[[#This Row],[Datum]]</f>
        <v>45249</v>
      </c>
      <c r="Q20" s="4"/>
    </row>
    <row r="21" spans="1:17" s="5" customFormat="1" ht="15" customHeight="1" x14ac:dyDescent="0.2">
      <c r="A21" s="6">
        <v>45250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Tabelle13478910111213234578123456789101112[[#This Row],[Datum]]</f>
        <v>45250</v>
      </c>
      <c r="Q21" s="4"/>
    </row>
    <row r="22" spans="1:17" s="5" customFormat="1" ht="15" customHeight="1" x14ac:dyDescent="0.2">
      <c r="A22" s="6">
        <v>45251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Tabelle13478910111213234578123456789101112[[#This Row],[Datum]]</f>
        <v>45251</v>
      </c>
      <c r="Q22" s="4"/>
    </row>
    <row r="23" spans="1:17" s="5" customFormat="1" ht="15" customHeight="1" x14ac:dyDescent="0.2">
      <c r="A23" s="6">
        <v>45252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Tabelle13478910111213234578123456789101112[[#This Row],[Datum]]</f>
        <v>45252</v>
      </c>
      <c r="Q23" s="4"/>
    </row>
    <row r="24" spans="1:17" s="5" customFormat="1" ht="15" customHeight="1" x14ac:dyDescent="0.2">
      <c r="A24" s="6">
        <v>45253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Tabelle13478910111213234578123456789101112[[#This Row],[Datum]]</f>
        <v>45253</v>
      </c>
      <c r="Q24" s="4"/>
    </row>
    <row r="25" spans="1:17" s="5" customFormat="1" ht="15" customHeight="1" x14ac:dyDescent="0.2">
      <c r="A25" s="6">
        <v>45254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Tabelle13478910111213234578123456789101112[[#This Row],[Datum]]</f>
        <v>45254</v>
      </c>
      <c r="Q25" s="4"/>
    </row>
    <row r="26" spans="1:17" s="5" customFormat="1" ht="15" customHeight="1" x14ac:dyDescent="0.2">
      <c r="A26" s="6">
        <v>45255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Tabelle13478910111213234578123456789101112[[#This Row],[Datum]]</f>
        <v>45255</v>
      </c>
      <c r="Q26" s="4"/>
    </row>
    <row r="27" spans="1:17" s="5" customFormat="1" ht="15" customHeight="1" x14ac:dyDescent="0.2">
      <c r="A27" s="6">
        <v>45256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Tabelle13478910111213234578123456789101112[[#This Row],[Datum]]</f>
        <v>45256</v>
      </c>
      <c r="Q27" s="4"/>
    </row>
    <row r="28" spans="1:17" s="5" customFormat="1" ht="15" customHeight="1" x14ac:dyDescent="0.2">
      <c r="A28" s="6">
        <v>45257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Tabelle13478910111213234578123456789101112[[#This Row],[Datum]]</f>
        <v>45257</v>
      </c>
      <c r="Q28" s="4"/>
    </row>
    <row r="29" spans="1:17" s="5" customFormat="1" ht="15" customHeight="1" x14ac:dyDescent="0.2">
      <c r="A29" s="6">
        <v>45258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Tabelle13478910111213234578123456789101112[[#This Row],[Datum]]</f>
        <v>45258</v>
      </c>
      <c r="Q29" s="4"/>
    </row>
    <row r="30" spans="1:17" s="5" customFormat="1" ht="15" customHeight="1" x14ac:dyDescent="0.2">
      <c r="A30" s="6">
        <v>45259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Tabelle13478910111213234578123456789101112[[#This Row],[Datum]]</f>
        <v>45259</v>
      </c>
      <c r="Q30" s="4"/>
    </row>
    <row r="31" spans="1:17" s="5" customFormat="1" ht="15" customHeight="1" thickBot="1" x14ac:dyDescent="0.25">
      <c r="A31" s="6">
        <v>45260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67"/>
      <c r="N31" s="67"/>
      <c r="O31" s="8"/>
      <c r="P31" s="10">
        <f>Tabelle13478910111213234578123456789101112[[#This Row],[Datum]]</f>
        <v>45260</v>
      </c>
      <c r="Q31" s="4"/>
    </row>
    <row r="32" spans="1:17" s="12" customFormat="1" ht="17.25" customHeight="1" thickBot="1" x14ac:dyDescent="0.25">
      <c r="A32" s="63" t="s">
        <v>4</v>
      </c>
      <c r="B32" s="48">
        <f t="shared" ref="B32:O32" si="0">SUM(B2:B31)</f>
        <v>0</v>
      </c>
      <c r="C32" s="49">
        <f t="shared" si="0"/>
        <v>0</v>
      </c>
      <c r="D32" s="49">
        <f t="shared" si="0"/>
        <v>0</v>
      </c>
      <c r="E32" s="49">
        <f t="shared" si="0"/>
        <v>0</v>
      </c>
      <c r="F32" s="49">
        <f t="shared" si="0"/>
        <v>0</v>
      </c>
      <c r="G32" s="49">
        <f t="shared" si="0"/>
        <v>0</v>
      </c>
      <c r="H32" s="49">
        <f t="shared" si="0"/>
        <v>0</v>
      </c>
      <c r="I32" s="49">
        <f t="shared" si="0"/>
        <v>0</v>
      </c>
      <c r="J32" s="49">
        <f t="shared" si="0"/>
        <v>0</v>
      </c>
      <c r="K32" s="49">
        <f t="shared" si="0"/>
        <v>0</v>
      </c>
      <c r="L32" s="49">
        <f t="shared" si="0"/>
        <v>0</v>
      </c>
      <c r="M32" s="49">
        <f t="shared" si="0"/>
        <v>0</v>
      </c>
      <c r="N32" s="49">
        <f t="shared" si="0"/>
        <v>0</v>
      </c>
      <c r="O32" s="50">
        <f t="shared" si="0"/>
        <v>0</v>
      </c>
      <c r="P32" s="64" t="s">
        <v>4</v>
      </c>
      <c r="Q32" s="11"/>
    </row>
    <row r="33" spans="1:16" ht="13.5" thickBot="1" x14ac:dyDescent="0.25"/>
    <row r="34" spans="1:16" ht="13.5" customHeight="1" thickBot="1" x14ac:dyDescent="0.25">
      <c r="A34" s="53" t="s">
        <v>14</v>
      </c>
      <c r="B34" s="54">
        <f>SUM(B35:B42)</f>
        <v>1036</v>
      </c>
      <c r="C34" s="58"/>
      <c r="D34" s="81" t="s">
        <v>5</v>
      </c>
      <c r="E34" s="82"/>
      <c r="F34" s="55">
        <f>SUM(B32:O32)</f>
        <v>0</v>
      </c>
      <c r="G34" s="58"/>
      <c r="H34" s="83" t="s">
        <v>20</v>
      </c>
      <c r="I34" s="84"/>
      <c r="J34" s="62">
        <f>B34-F34</f>
        <v>1036</v>
      </c>
      <c r="K34" s="58"/>
      <c r="L34" s="59"/>
      <c r="M34" s="59"/>
      <c r="N34" s="59"/>
      <c r="O34" s="56"/>
      <c r="P34" s="57"/>
    </row>
    <row r="35" spans="1:16" x14ac:dyDescent="0.2">
      <c r="A35" s="20" t="s">
        <v>13</v>
      </c>
      <c r="B35" s="41">
        <v>219</v>
      </c>
      <c r="C35" s="19"/>
      <c r="D35" s="21"/>
      <c r="E35" s="21"/>
      <c r="F35" s="21"/>
      <c r="G35" s="21"/>
      <c r="H35" s="21"/>
      <c r="I35" s="21"/>
      <c r="J35" s="19"/>
      <c r="K35" s="18"/>
      <c r="L35" s="19"/>
      <c r="M35" s="19"/>
      <c r="N35" s="22"/>
      <c r="O35" s="19"/>
      <c r="P35" s="46"/>
    </row>
    <row r="36" spans="1:16" x14ac:dyDescent="0.2">
      <c r="A36" s="20" t="s">
        <v>8</v>
      </c>
      <c r="B36" s="41">
        <v>269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6" x14ac:dyDescent="0.2">
      <c r="A37" s="20" t="s">
        <v>7</v>
      </c>
      <c r="B37" s="41">
        <v>309</v>
      </c>
      <c r="C37" s="23"/>
      <c r="D37" s="21"/>
      <c r="E37" s="21"/>
      <c r="F37" s="18"/>
      <c r="G37" s="18"/>
      <c r="H37" s="18"/>
      <c r="I37" s="21"/>
      <c r="J37" s="24"/>
      <c r="K37" s="19"/>
      <c r="L37" s="25"/>
      <c r="M37" s="26"/>
      <c r="N37" s="18"/>
      <c r="O37" s="25"/>
      <c r="P37" s="46"/>
    </row>
    <row r="38" spans="1:16" x14ac:dyDescent="0.2">
      <c r="A38" s="20" t="s">
        <v>9</v>
      </c>
      <c r="B38" s="42">
        <v>125</v>
      </c>
      <c r="C38" s="23"/>
      <c r="D38" s="21"/>
      <c r="E38" s="21"/>
      <c r="F38" s="21"/>
      <c r="G38" s="21"/>
      <c r="H38" s="21"/>
      <c r="I38" s="21"/>
      <c r="J38" s="25"/>
      <c r="K38" s="25"/>
      <c r="L38" s="25"/>
      <c r="M38" s="28"/>
      <c r="N38" s="29"/>
      <c r="O38" s="30"/>
      <c r="P38" s="45"/>
    </row>
    <row r="39" spans="1:16" x14ac:dyDescent="0.2">
      <c r="A39" s="27" t="s">
        <v>21</v>
      </c>
      <c r="B39" s="42">
        <v>68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6" x14ac:dyDescent="0.2">
      <c r="A40" s="27" t="s">
        <v>10</v>
      </c>
      <c r="B40" s="42"/>
      <c r="C40" s="23"/>
      <c r="D40" s="23"/>
      <c r="E40" s="23"/>
      <c r="F40" s="25"/>
      <c r="G40" s="25"/>
      <c r="H40" s="25"/>
      <c r="I40" s="25"/>
      <c r="J40" s="25"/>
      <c r="K40" s="31"/>
      <c r="L40" s="31"/>
      <c r="M40" s="31"/>
      <c r="N40" s="31"/>
      <c r="O40" s="25"/>
      <c r="P40" s="46"/>
    </row>
    <row r="41" spans="1:16" x14ac:dyDescent="0.2">
      <c r="A41" s="27" t="s">
        <v>11</v>
      </c>
      <c r="B41" s="42">
        <v>30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47"/>
    </row>
    <row r="42" spans="1:16" x14ac:dyDescent="0.2">
      <c r="A42" s="27" t="s">
        <v>12</v>
      </c>
      <c r="B42" s="42">
        <v>16</v>
      </c>
      <c r="P42" s="45"/>
    </row>
    <row r="43" spans="1:16" x14ac:dyDescent="0.2">
      <c r="P43" s="45"/>
    </row>
  </sheetData>
  <mergeCells count="2">
    <mergeCell ref="H34:I34"/>
    <mergeCell ref="D34:E34"/>
  </mergeCells>
  <conditionalFormatting sqref="J34">
    <cfRule type="cellIs" dxfId="50" priority="1" operator="greaterThan">
      <formula>0</formula>
    </cfRule>
    <cfRule type="cellIs" dxfId="49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4"/>
  <sheetViews>
    <sheetView showGridLines="0" workbookViewId="0">
      <pane ySplit="1" topLeftCell="A2" activePane="bottomLeft" state="frozen"/>
      <selection activeCell="A2" sqref="A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45261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Tabelle1347891011121323457812345678910111213[[#This Row],[Datum]]</f>
        <v>45261</v>
      </c>
      <c r="Q2" s="4"/>
    </row>
    <row r="3" spans="1:17" s="5" customFormat="1" ht="15" customHeight="1" x14ac:dyDescent="0.2">
      <c r="A3" s="6">
        <v>45262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Tabelle1347891011121323457812345678910111213[[#This Row],[Datum]]</f>
        <v>45262</v>
      </c>
      <c r="Q3" s="4"/>
    </row>
    <row r="4" spans="1:17" s="5" customFormat="1" ht="15" customHeight="1" x14ac:dyDescent="0.2">
      <c r="A4" s="6">
        <v>45263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Tabelle1347891011121323457812345678910111213[[#This Row],[Datum]]</f>
        <v>45263</v>
      </c>
      <c r="Q4" s="4"/>
    </row>
    <row r="5" spans="1:17" s="5" customFormat="1" ht="15" customHeight="1" x14ac:dyDescent="0.2">
      <c r="A5" s="6">
        <v>45264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Tabelle1347891011121323457812345678910111213[[#This Row],[Datum]]</f>
        <v>45264</v>
      </c>
      <c r="Q5" s="4"/>
    </row>
    <row r="6" spans="1:17" s="5" customFormat="1" ht="15" customHeight="1" x14ac:dyDescent="0.2">
      <c r="A6" s="6">
        <v>45265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Tabelle1347891011121323457812345678910111213[[#This Row],[Datum]]</f>
        <v>45265</v>
      </c>
      <c r="Q6" s="4"/>
    </row>
    <row r="7" spans="1:17" s="5" customFormat="1" ht="15" customHeight="1" x14ac:dyDescent="0.2">
      <c r="A7" s="6">
        <v>45266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Tabelle1347891011121323457812345678910111213[[#This Row],[Datum]]</f>
        <v>45266</v>
      </c>
      <c r="Q7" s="4"/>
    </row>
    <row r="8" spans="1:17" s="5" customFormat="1" ht="15" customHeight="1" x14ac:dyDescent="0.2">
      <c r="A8" s="6">
        <v>45267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Tabelle1347891011121323457812345678910111213[[#This Row],[Datum]]</f>
        <v>45267</v>
      </c>
      <c r="Q8" s="4"/>
    </row>
    <row r="9" spans="1:17" s="5" customFormat="1" ht="15" customHeight="1" x14ac:dyDescent="0.2">
      <c r="A9" s="6">
        <v>45268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Tabelle1347891011121323457812345678910111213[[#This Row],[Datum]]</f>
        <v>45268</v>
      </c>
      <c r="Q9" s="4"/>
    </row>
    <row r="10" spans="1:17" s="5" customFormat="1" ht="15" customHeight="1" x14ac:dyDescent="0.2">
      <c r="A10" s="6">
        <v>45269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Tabelle1347891011121323457812345678910111213[[#This Row],[Datum]]</f>
        <v>45269</v>
      </c>
      <c r="Q10" s="4"/>
    </row>
    <row r="11" spans="1:17" s="5" customFormat="1" ht="15" customHeight="1" x14ac:dyDescent="0.2">
      <c r="A11" s="6">
        <v>45270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Tabelle1347891011121323457812345678910111213[[#This Row],[Datum]]</f>
        <v>45270</v>
      </c>
      <c r="Q11" s="4"/>
    </row>
    <row r="12" spans="1:17" s="5" customFormat="1" ht="15" customHeight="1" x14ac:dyDescent="0.2">
      <c r="A12" s="6">
        <v>45271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Tabelle1347891011121323457812345678910111213[[#This Row],[Datum]]</f>
        <v>45271</v>
      </c>
      <c r="Q12" s="4"/>
    </row>
    <row r="13" spans="1:17" s="5" customFormat="1" ht="15" customHeight="1" x14ac:dyDescent="0.2">
      <c r="A13" s="6">
        <v>45272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Tabelle1347891011121323457812345678910111213[[#This Row],[Datum]]</f>
        <v>45272</v>
      </c>
      <c r="Q13" s="4"/>
    </row>
    <row r="14" spans="1:17" s="5" customFormat="1" ht="15" customHeight="1" x14ac:dyDescent="0.2">
      <c r="A14" s="6">
        <v>45273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Tabelle1347891011121323457812345678910111213[[#This Row],[Datum]]</f>
        <v>45273</v>
      </c>
      <c r="Q14" s="4"/>
    </row>
    <row r="15" spans="1:17" s="5" customFormat="1" ht="15" customHeight="1" x14ac:dyDescent="0.2">
      <c r="A15" s="6">
        <v>45274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Tabelle1347891011121323457812345678910111213[[#This Row],[Datum]]</f>
        <v>45274</v>
      </c>
      <c r="Q15" s="4"/>
    </row>
    <row r="16" spans="1:17" s="5" customFormat="1" ht="15" customHeight="1" x14ac:dyDescent="0.2">
      <c r="A16" s="6">
        <v>45275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Tabelle1347891011121323457812345678910111213[[#This Row],[Datum]]</f>
        <v>45275</v>
      </c>
      <c r="Q16" s="4"/>
    </row>
    <row r="17" spans="1:17" s="5" customFormat="1" ht="15" customHeight="1" x14ac:dyDescent="0.2">
      <c r="A17" s="6">
        <v>45276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Tabelle1347891011121323457812345678910111213[[#This Row],[Datum]]</f>
        <v>45276</v>
      </c>
      <c r="Q17" s="4"/>
    </row>
    <row r="18" spans="1:17" s="5" customFormat="1" ht="15" customHeight="1" x14ac:dyDescent="0.2">
      <c r="A18" s="6">
        <v>45277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Tabelle1347891011121323457812345678910111213[[#This Row],[Datum]]</f>
        <v>45277</v>
      </c>
      <c r="Q18" s="4"/>
    </row>
    <row r="19" spans="1:17" s="5" customFormat="1" ht="15" customHeight="1" x14ac:dyDescent="0.2">
      <c r="A19" s="6">
        <v>45278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Tabelle1347891011121323457812345678910111213[[#This Row],[Datum]]</f>
        <v>45278</v>
      </c>
      <c r="Q19" s="4"/>
    </row>
    <row r="20" spans="1:17" s="5" customFormat="1" ht="15" customHeight="1" x14ac:dyDescent="0.2">
      <c r="A20" s="6">
        <v>45279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Tabelle1347891011121323457812345678910111213[[#This Row],[Datum]]</f>
        <v>45279</v>
      </c>
      <c r="Q20" s="4"/>
    </row>
    <row r="21" spans="1:17" s="5" customFormat="1" ht="15" customHeight="1" x14ac:dyDescent="0.2">
      <c r="A21" s="6">
        <v>45280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Tabelle1347891011121323457812345678910111213[[#This Row],[Datum]]</f>
        <v>45280</v>
      </c>
      <c r="Q21" s="4"/>
    </row>
    <row r="22" spans="1:17" s="5" customFormat="1" ht="15" customHeight="1" x14ac:dyDescent="0.2">
      <c r="A22" s="6">
        <v>45281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Tabelle1347891011121323457812345678910111213[[#This Row],[Datum]]</f>
        <v>45281</v>
      </c>
      <c r="Q22" s="4"/>
    </row>
    <row r="23" spans="1:17" s="5" customFormat="1" ht="15" customHeight="1" x14ac:dyDescent="0.2">
      <c r="A23" s="6">
        <v>45282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Tabelle1347891011121323457812345678910111213[[#This Row],[Datum]]</f>
        <v>45282</v>
      </c>
      <c r="Q23" s="4"/>
    </row>
    <row r="24" spans="1:17" s="5" customFormat="1" ht="15" customHeight="1" x14ac:dyDescent="0.2">
      <c r="A24" s="6">
        <v>45283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Tabelle1347891011121323457812345678910111213[[#This Row],[Datum]]</f>
        <v>45283</v>
      </c>
      <c r="Q24" s="4"/>
    </row>
    <row r="25" spans="1:17" s="5" customFormat="1" ht="15" customHeight="1" x14ac:dyDescent="0.2">
      <c r="A25" s="6">
        <v>45284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Tabelle1347891011121323457812345678910111213[[#This Row],[Datum]]</f>
        <v>45284</v>
      </c>
      <c r="Q25" s="4"/>
    </row>
    <row r="26" spans="1:17" s="5" customFormat="1" ht="15" customHeight="1" x14ac:dyDescent="0.2">
      <c r="A26" s="6">
        <v>45285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Tabelle1347891011121323457812345678910111213[[#This Row],[Datum]]</f>
        <v>45285</v>
      </c>
      <c r="Q26" s="4"/>
    </row>
    <row r="27" spans="1:17" s="5" customFormat="1" ht="15" customHeight="1" x14ac:dyDescent="0.2">
      <c r="A27" s="6">
        <v>45286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Tabelle1347891011121323457812345678910111213[[#This Row],[Datum]]</f>
        <v>45286</v>
      </c>
      <c r="Q27" s="4"/>
    </row>
    <row r="28" spans="1:17" s="5" customFormat="1" ht="15" customHeight="1" x14ac:dyDescent="0.2">
      <c r="A28" s="6">
        <v>45287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Tabelle1347891011121323457812345678910111213[[#This Row],[Datum]]</f>
        <v>45287</v>
      </c>
      <c r="Q28" s="4"/>
    </row>
    <row r="29" spans="1:17" s="5" customFormat="1" ht="15" customHeight="1" x14ac:dyDescent="0.2">
      <c r="A29" s="6">
        <v>45288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Tabelle1347891011121323457812345678910111213[[#This Row],[Datum]]</f>
        <v>45288</v>
      </c>
      <c r="Q29" s="4"/>
    </row>
    <row r="30" spans="1:17" s="5" customFormat="1" ht="15" customHeight="1" x14ac:dyDescent="0.2">
      <c r="A30" s="6">
        <v>45289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Tabelle1347891011121323457812345678910111213[[#This Row],[Datum]]</f>
        <v>45289</v>
      </c>
      <c r="Q30" s="4"/>
    </row>
    <row r="31" spans="1:17" s="5" customFormat="1" ht="15" customHeight="1" x14ac:dyDescent="0.2">
      <c r="A31" s="6">
        <v>45290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Tabelle1347891011121323457812345678910111213[[#This Row],[Datum]]</f>
        <v>45290</v>
      </c>
      <c r="Q31" s="4"/>
    </row>
    <row r="32" spans="1:17" s="5" customFormat="1" ht="15" customHeight="1" thickBot="1" x14ac:dyDescent="0.25">
      <c r="A32" s="6">
        <v>45291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Tabelle1347891011121323457812345678910111213[[#This Row],[Datum]]</f>
        <v>45291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SUM(B5:B32)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13.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29" priority="1" operator="greaterThan">
      <formula>0</formula>
    </cfRule>
    <cfRule type="cellIs" dxfId="28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Q15"/>
  <sheetViews>
    <sheetView showGridLines="0" workbookViewId="0">
      <selection activeCell="D21" sqref="D21"/>
    </sheetView>
  </sheetViews>
  <sheetFormatPr baseColWidth="10" defaultRowHeight="12.75" x14ac:dyDescent="0.2"/>
  <cols>
    <col min="1" max="1" width="12" customWidth="1"/>
    <col min="2" max="15" width="12.85546875" customWidth="1"/>
    <col min="16" max="16" width="11.42578125" customWidth="1"/>
    <col min="17" max="17" width="11.85546875" bestFit="1" customWidth="1"/>
  </cols>
  <sheetData>
    <row r="1" spans="1:17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77" t="s">
        <v>6</v>
      </c>
    </row>
    <row r="2" spans="1:17" x14ac:dyDescent="0.2">
      <c r="A2" s="32">
        <v>44927</v>
      </c>
      <c r="B2" s="68">
        <f>'Jan ''23'!B33</f>
        <v>393</v>
      </c>
      <c r="C2" s="69">
        <f>'Jan ''23'!C33</f>
        <v>31.660000000000004</v>
      </c>
      <c r="D2" s="69">
        <f>'Jan ''23'!D33</f>
        <v>195.19</v>
      </c>
      <c r="E2" s="69">
        <f>'Jan ''23'!E33</f>
        <v>55</v>
      </c>
      <c r="F2" s="69">
        <f>'Jan ''23'!F33</f>
        <v>31.02</v>
      </c>
      <c r="G2" s="69">
        <f>'Jan ''23'!G33</f>
        <v>30.35</v>
      </c>
      <c r="H2" s="69">
        <f>'Jan ''23'!H33</f>
        <v>22.01</v>
      </c>
      <c r="I2" s="69">
        <f>'Jan ''23'!I33</f>
        <v>103.99</v>
      </c>
      <c r="J2" s="69">
        <f>'Jan ''23'!J33</f>
        <v>10</v>
      </c>
      <c r="K2" s="69">
        <f>'Jan ''23'!K33</f>
        <v>0</v>
      </c>
      <c r="L2" s="69">
        <f>'Jan ''23'!L33</f>
        <v>88</v>
      </c>
      <c r="M2" s="69">
        <f>'Jan ''23'!M33</f>
        <v>30</v>
      </c>
      <c r="N2" s="69">
        <f>'Jan ''23'!M33</f>
        <v>30</v>
      </c>
      <c r="O2" s="70">
        <f>'Jan ''23'!N33</f>
        <v>10.212222222222223</v>
      </c>
      <c r="P2" s="32">
        <f>Tabelle13[[#This Row],[Datum]]</f>
        <v>44927</v>
      </c>
      <c r="Q2" s="40">
        <f>SUM(Tabelle13[[#This Row],[Wohnung 
(WG-Miete &amp; Strom)]:[Sonstiges]])</f>
        <v>1030.4322222222222</v>
      </c>
    </row>
    <row r="3" spans="1:17" x14ac:dyDescent="0.2">
      <c r="A3" s="33">
        <v>44958</v>
      </c>
      <c r="B3" s="71">
        <f>'Feb ''23'!B30</f>
        <v>355</v>
      </c>
      <c r="C3" s="72">
        <f>'Feb ''23'!C30</f>
        <v>0</v>
      </c>
      <c r="D3" s="72">
        <f>'Feb ''23'!D30</f>
        <v>6.99</v>
      </c>
      <c r="E3" s="72">
        <f>'Feb ''23'!E30</f>
        <v>0</v>
      </c>
      <c r="F3" s="72">
        <f>'Feb ''23'!F30</f>
        <v>39.200000000000003</v>
      </c>
      <c r="G3" s="72">
        <f>'Feb ''23'!G30</f>
        <v>0</v>
      </c>
      <c r="H3" s="72">
        <f>'Feb ''23'!H30</f>
        <v>25</v>
      </c>
      <c r="I3" s="72">
        <f>'Feb ''23'!I30</f>
        <v>25</v>
      </c>
      <c r="J3" s="72">
        <f>'Feb ''23'!J30</f>
        <v>10</v>
      </c>
      <c r="K3" s="72">
        <f>'Feb ''23'!K30</f>
        <v>0</v>
      </c>
      <c r="L3" s="72">
        <f>'Feb ''23'!L30</f>
        <v>24.1</v>
      </c>
      <c r="M3" s="72">
        <f>'Feb ''23'!M30</f>
        <v>50</v>
      </c>
      <c r="N3" s="72">
        <f>'Feb ''23'!N30</f>
        <v>7.99</v>
      </c>
      <c r="O3" s="73">
        <f>'Feb ''23'!O30</f>
        <v>0</v>
      </c>
      <c r="P3" s="33">
        <f>Tabelle13[[#This Row],[Datum]]</f>
        <v>44958</v>
      </c>
      <c r="Q3" s="40">
        <f>SUM(Tabelle13[[#This Row],[Wohnung 
(WG-Miete &amp; Strom)]:[Sonstiges]])</f>
        <v>543.28</v>
      </c>
    </row>
    <row r="4" spans="1:17" x14ac:dyDescent="0.2">
      <c r="A4" s="33">
        <v>44986</v>
      </c>
      <c r="B4" s="71">
        <f>'Mär ''23'!B33</f>
        <v>0</v>
      </c>
      <c r="C4" s="72">
        <f>'Mär ''23'!C33</f>
        <v>0</v>
      </c>
      <c r="D4" s="72">
        <f>'Mär ''23'!D33</f>
        <v>0</v>
      </c>
      <c r="E4" s="72">
        <f>'Mär ''23'!E33</f>
        <v>0</v>
      </c>
      <c r="F4" s="72">
        <f>'Mär ''23'!F33</f>
        <v>0</v>
      </c>
      <c r="G4" s="72">
        <f>'Mär ''23'!G33</f>
        <v>0</v>
      </c>
      <c r="H4" s="72">
        <f>'Mär ''23'!H33</f>
        <v>0</v>
      </c>
      <c r="I4" s="72">
        <f>'Mär ''23'!I33</f>
        <v>0</v>
      </c>
      <c r="J4" s="72">
        <f>'Mär ''23'!J33</f>
        <v>0</v>
      </c>
      <c r="K4" s="72">
        <f>'Mär ''23'!K33</f>
        <v>0</v>
      </c>
      <c r="L4" s="72">
        <f>'Mär ''23'!L33</f>
        <v>0</v>
      </c>
      <c r="M4" s="72">
        <f>'Mär ''23'!M33</f>
        <v>0</v>
      </c>
      <c r="N4" s="72">
        <f>'Mär ''23'!N33</f>
        <v>0</v>
      </c>
      <c r="O4" s="73">
        <f>'Mär ''23'!O33</f>
        <v>0</v>
      </c>
      <c r="P4" s="33">
        <f>Tabelle13[[#This Row],[Datum]]</f>
        <v>44986</v>
      </c>
      <c r="Q4" s="40">
        <f>SUM(Tabelle13[[#This Row],[Wohnung 
(WG-Miete &amp; Strom)]:[Sonstiges]])</f>
        <v>0</v>
      </c>
    </row>
    <row r="5" spans="1:17" x14ac:dyDescent="0.2">
      <c r="A5" s="33">
        <v>45017</v>
      </c>
      <c r="B5" s="71">
        <f>'Apr ''23'!B32</f>
        <v>0</v>
      </c>
      <c r="C5" s="72">
        <f>'Apr ''23'!C32</f>
        <v>0</v>
      </c>
      <c r="D5" s="72">
        <f>'Apr ''23'!D32</f>
        <v>0</v>
      </c>
      <c r="E5" s="72">
        <f>'Apr ''23'!E32</f>
        <v>0</v>
      </c>
      <c r="F5" s="72">
        <f>'Apr ''23'!F32</f>
        <v>0</v>
      </c>
      <c r="G5" s="72">
        <f>'Apr ''23'!G32</f>
        <v>0</v>
      </c>
      <c r="H5" s="72">
        <f>'Apr ''23'!H32</f>
        <v>0</v>
      </c>
      <c r="I5" s="72">
        <f>'Apr ''23'!I32</f>
        <v>0</v>
      </c>
      <c r="J5" s="72">
        <f>'Apr ''23'!J32</f>
        <v>0</v>
      </c>
      <c r="K5" s="72">
        <f>'Apr ''23'!K32</f>
        <v>0</v>
      </c>
      <c r="L5" s="72">
        <f>'Apr ''23'!L32</f>
        <v>0</v>
      </c>
      <c r="M5" s="72">
        <f>'Apr ''23'!M32</f>
        <v>0</v>
      </c>
      <c r="N5" s="72">
        <f>'Apr ''23'!N32</f>
        <v>0</v>
      </c>
      <c r="O5" s="73">
        <f>'Apr ''23'!O32</f>
        <v>0</v>
      </c>
      <c r="P5" s="33">
        <f>Tabelle13[[#This Row],[Datum]]</f>
        <v>45017</v>
      </c>
      <c r="Q5" s="40">
        <f>SUM(Tabelle13[[#This Row],[Wohnung 
(WG-Miete &amp; Strom)]:[Sonstiges]])</f>
        <v>0</v>
      </c>
    </row>
    <row r="6" spans="1:17" x14ac:dyDescent="0.2">
      <c r="A6" s="33">
        <v>45047</v>
      </c>
      <c r="B6" s="71">
        <f>'Mai ''23'!B33</f>
        <v>0</v>
      </c>
      <c r="C6" s="72">
        <f>'Mai ''23'!C33</f>
        <v>0</v>
      </c>
      <c r="D6" s="72">
        <f>'Mai ''23'!D33</f>
        <v>0</v>
      </c>
      <c r="E6" s="72">
        <f>'Mai ''23'!E33</f>
        <v>0</v>
      </c>
      <c r="F6" s="72">
        <f>'Mai ''23'!F33</f>
        <v>0</v>
      </c>
      <c r="G6" s="72">
        <f>'Mai ''23'!G33</f>
        <v>0</v>
      </c>
      <c r="H6" s="72">
        <f>'Mai ''23'!H33</f>
        <v>0</v>
      </c>
      <c r="I6" s="72">
        <f>'Mai ''23'!I33</f>
        <v>0</v>
      </c>
      <c r="J6" s="72">
        <f>'Mai ''23'!J33</f>
        <v>0</v>
      </c>
      <c r="K6" s="72">
        <f>'Mai ''23'!K33</f>
        <v>0</v>
      </c>
      <c r="L6" s="72">
        <f>'Mai ''23'!L33</f>
        <v>0</v>
      </c>
      <c r="M6" s="72">
        <f>'Mai ''23'!M33</f>
        <v>0</v>
      </c>
      <c r="N6" s="72">
        <f>'Mai ''23'!N33</f>
        <v>0</v>
      </c>
      <c r="O6" s="73">
        <f>'Mai ''23'!O33</f>
        <v>0</v>
      </c>
      <c r="P6" s="33">
        <f>Tabelle13[[#This Row],[Datum]]</f>
        <v>45047</v>
      </c>
      <c r="Q6" s="40">
        <f>SUM(Tabelle13[[#This Row],[Wohnung 
(WG-Miete &amp; Strom)]:[Sonstiges]])</f>
        <v>0</v>
      </c>
    </row>
    <row r="7" spans="1:17" x14ac:dyDescent="0.2">
      <c r="A7" s="33">
        <v>45078</v>
      </c>
      <c r="B7" s="71">
        <f>'Jun ''23'!B32</f>
        <v>0</v>
      </c>
      <c r="C7" s="72">
        <f>'Jun ''23'!C32</f>
        <v>0</v>
      </c>
      <c r="D7" s="72">
        <f>'Jun ''23'!D32</f>
        <v>0</v>
      </c>
      <c r="E7" s="72">
        <f>'Jun ''23'!E32</f>
        <v>0</v>
      </c>
      <c r="F7" s="72">
        <f>'Jun ''23'!F32</f>
        <v>0</v>
      </c>
      <c r="G7" s="72">
        <f>'Jun ''23'!G32</f>
        <v>0</v>
      </c>
      <c r="H7" s="72">
        <f>'Jun ''23'!H32</f>
        <v>0</v>
      </c>
      <c r="I7" s="72">
        <f>'Jun ''23'!I32</f>
        <v>0</v>
      </c>
      <c r="J7" s="72">
        <f>'Jun ''23'!J32</f>
        <v>0</v>
      </c>
      <c r="K7" s="72">
        <f>'Jun ''23'!K32</f>
        <v>0</v>
      </c>
      <c r="L7" s="72">
        <f>'Jun ''23'!L32</f>
        <v>0</v>
      </c>
      <c r="M7" s="72">
        <f>'Jun ''23'!M32</f>
        <v>0</v>
      </c>
      <c r="N7" s="72">
        <f>'Jun ''23'!N32</f>
        <v>0</v>
      </c>
      <c r="O7" s="73">
        <f>'Jun ''23'!O32</f>
        <v>0</v>
      </c>
      <c r="P7" s="33">
        <f>Tabelle13[[#This Row],[Datum]]</f>
        <v>45078</v>
      </c>
      <c r="Q7" s="40">
        <f>SUM(Tabelle13[[#This Row],[Wohnung 
(WG-Miete &amp; Strom)]:[Sonstiges]])</f>
        <v>0</v>
      </c>
    </row>
    <row r="8" spans="1:17" x14ac:dyDescent="0.2">
      <c r="A8" s="33">
        <v>45108</v>
      </c>
      <c r="B8" s="71">
        <f>'Jul ''23'!B33</f>
        <v>0</v>
      </c>
      <c r="C8" s="72">
        <f>'Jul ''23'!C33</f>
        <v>0</v>
      </c>
      <c r="D8" s="72">
        <f>'Jul ''23'!D33</f>
        <v>0</v>
      </c>
      <c r="E8" s="72">
        <f>'Jul ''23'!E33</f>
        <v>0</v>
      </c>
      <c r="F8" s="72">
        <f>'Jul ''23'!F33</f>
        <v>0</v>
      </c>
      <c r="G8" s="72">
        <f>'Jul ''23'!G33</f>
        <v>0</v>
      </c>
      <c r="H8" s="72">
        <f>'Jul ''23'!H33</f>
        <v>0</v>
      </c>
      <c r="I8" s="72">
        <f>'Jul ''23'!I33</f>
        <v>0</v>
      </c>
      <c r="J8" s="72">
        <f>'Jul ''23'!J33</f>
        <v>0</v>
      </c>
      <c r="K8" s="72">
        <f>'Jul ''23'!K33</f>
        <v>0</v>
      </c>
      <c r="L8" s="72">
        <f>'Jul ''23'!L33</f>
        <v>0</v>
      </c>
      <c r="M8" s="72">
        <f>'Jul ''23'!M33</f>
        <v>0</v>
      </c>
      <c r="N8" s="72">
        <f>'Jul ''23'!N33</f>
        <v>0</v>
      </c>
      <c r="O8" s="73">
        <f>'Jul ''23'!O33</f>
        <v>0</v>
      </c>
      <c r="P8" s="33">
        <f>Tabelle13[[#This Row],[Datum]]</f>
        <v>45108</v>
      </c>
      <c r="Q8" s="40">
        <f>SUM(Tabelle13[[#This Row],[Wohnung 
(WG-Miete &amp; Strom)]:[Sonstiges]])</f>
        <v>0</v>
      </c>
    </row>
    <row r="9" spans="1:17" x14ac:dyDescent="0.2">
      <c r="A9" s="33">
        <v>45139</v>
      </c>
      <c r="B9" s="71">
        <f>'Aug ''23'!B33</f>
        <v>0</v>
      </c>
      <c r="C9" s="72">
        <f>'Aug ''23'!C33</f>
        <v>0</v>
      </c>
      <c r="D9" s="72">
        <f>'Aug ''23'!D33</f>
        <v>0</v>
      </c>
      <c r="E9" s="72">
        <f>'Aug ''23'!E33</f>
        <v>0</v>
      </c>
      <c r="F9" s="72">
        <f>'Aug ''23'!F33</f>
        <v>0</v>
      </c>
      <c r="G9" s="72">
        <f>'Aug ''23'!G33</f>
        <v>0</v>
      </c>
      <c r="H9" s="72">
        <f>'Aug ''23'!H33</f>
        <v>0</v>
      </c>
      <c r="I9" s="72">
        <f>'Aug ''23'!I33</f>
        <v>0</v>
      </c>
      <c r="J9" s="72">
        <f>'Aug ''23'!J33</f>
        <v>0</v>
      </c>
      <c r="K9" s="72">
        <f>'Aug ''23'!K33</f>
        <v>0</v>
      </c>
      <c r="L9" s="72">
        <f>'Aug ''23'!L33</f>
        <v>0</v>
      </c>
      <c r="M9" s="72">
        <f>'Aug ''23'!M33</f>
        <v>0</v>
      </c>
      <c r="N9" s="72">
        <f>'Aug ''23'!N33</f>
        <v>0</v>
      </c>
      <c r="O9" s="73">
        <f>'Aug ''23'!O33</f>
        <v>0</v>
      </c>
      <c r="P9" s="33">
        <f>Tabelle13[[#This Row],[Datum]]</f>
        <v>45139</v>
      </c>
      <c r="Q9" s="40">
        <f>SUM(Tabelle13[[#This Row],[Wohnung 
(WG-Miete &amp; Strom)]:[Sonstiges]])</f>
        <v>0</v>
      </c>
    </row>
    <row r="10" spans="1:17" x14ac:dyDescent="0.2">
      <c r="A10" s="33">
        <v>45170</v>
      </c>
      <c r="B10" s="71">
        <f>'Sep ''23'!B32</f>
        <v>0</v>
      </c>
      <c r="C10" s="72">
        <f>'Sep ''23'!C32</f>
        <v>0</v>
      </c>
      <c r="D10" s="72">
        <f>'Sep ''23'!D32</f>
        <v>0</v>
      </c>
      <c r="E10" s="72">
        <f>'Sep ''23'!E32</f>
        <v>0</v>
      </c>
      <c r="F10" s="72">
        <f>'Sep ''23'!F32</f>
        <v>0</v>
      </c>
      <c r="G10" s="72">
        <f>'Sep ''23'!G32</f>
        <v>0</v>
      </c>
      <c r="H10" s="72">
        <f>'Sep ''23'!H32</f>
        <v>0</v>
      </c>
      <c r="I10" s="72">
        <f>'Sep ''23'!I32</f>
        <v>0</v>
      </c>
      <c r="J10" s="72">
        <f>'Sep ''23'!J32</f>
        <v>0</v>
      </c>
      <c r="K10" s="72">
        <f>'Sep ''23'!K32</f>
        <v>0</v>
      </c>
      <c r="L10" s="72">
        <f>'Sep ''23'!L32</f>
        <v>0</v>
      </c>
      <c r="M10" s="72">
        <f>'Sep ''23'!M32</f>
        <v>0</v>
      </c>
      <c r="N10" s="72">
        <f>'Sep ''23'!N32</f>
        <v>0</v>
      </c>
      <c r="O10" s="73">
        <f>'Sep ''23'!O32</f>
        <v>0</v>
      </c>
      <c r="P10" s="33">
        <f>Tabelle13[[#This Row],[Datum]]</f>
        <v>45170</v>
      </c>
      <c r="Q10" s="40">
        <f>SUM(Tabelle13[[#This Row],[Wohnung 
(WG-Miete &amp; Strom)]:[Sonstiges]])</f>
        <v>0</v>
      </c>
    </row>
    <row r="11" spans="1:17" x14ac:dyDescent="0.2">
      <c r="A11" s="33">
        <v>45200</v>
      </c>
      <c r="B11" s="71">
        <f>'Okt ''23'!B33</f>
        <v>0</v>
      </c>
      <c r="C11" s="72">
        <f>'Okt ''23'!C33</f>
        <v>0</v>
      </c>
      <c r="D11" s="72">
        <f>'Okt ''23'!D33</f>
        <v>0</v>
      </c>
      <c r="E11" s="72">
        <f>'Okt ''23'!E33</f>
        <v>0</v>
      </c>
      <c r="F11" s="72">
        <f>'Okt ''23'!F33</f>
        <v>0</v>
      </c>
      <c r="G11" s="72">
        <f>'Okt ''23'!G33</f>
        <v>0</v>
      </c>
      <c r="H11" s="72">
        <f>'Okt ''23'!H33</f>
        <v>0</v>
      </c>
      <c r="I11" s="72">
        <f>'Okt ''23'!I33</f>
        <v>0</v>
      </c>
      <c r="J11" s="72">
        <f>'Okt ''23'!J33</f>
        <v>0</v>
      </c>
      <c r="K11" s="72">
        <f>'Okt ''23'!K33</f>
        <v>0</v>
      </c>
      <c r="L11" s="72">
        <f>'Okt ''23'!L33</f>
        <v>0</v>
      </c>
      <c r="M11" s="72">
        <f>'Okt ''23'!M33</f>
        <v>0</v>
      </c>
      <c r="N11" s="72">
        <f>'Okt ''23'!N33</f>
        <v>0</v>
      </c>
      <c r="O11" s="73">
        <f>'Okt ''23'!O33</f>
        <v>0</v>
      </c>
      <c r="P11" s="33">
        <f>Tabelle13[[#This Row],[Datum]]</f>
        <v>45200</v>
      </c>
      <c r="Q11" s="40">
        <f>SUM(Tabelle13[[#This Row],[Wohnung 
(WG-Miete &amp; Strom)]:[Sonstiges]])</f>
        <v>0</v>
      </c>
    </row>
    <row r="12" spans="1:17" x14ac:dyDescent="0.2">
      <c r="A12" s="33">
        <v>45231</v>
      </c>
      <c r="B12" s="71">
        <f>'Nov ''23'!B32</f>
        <v>0</v>
      </c>
      <c r="C12" s="72">
        <f>'Nov ''23'!C32</f>
        <v>0</v>
      </c>
      <c r="D12" s="72">
        <f>'Nov ''23'!D32</f>
        <v>0</v>
      </c>
      <c r="E12" s="72">
        <f>'Nov ''23'!E32</f>
        <v>0</v>
      </c>
      <c r="F12" s="72">
        <f>'Nov ''23'!F32</f>
        <v>0</v>
      </c>
      <c r="G12" s="72">
        <f>'Nov ''23'!G32</f>
        <v>0</v>
      </c>
      <c r="H12" s="72">
        <f>'Nov ''23'!H32</f>
        <v>0</v>
      </c>
      <c r="I12" s="72">
        <f>'Nov ''23'!I32</f>
        <v>0</v>
      </c>
      <c r="J12" s="72">
        <f>'Nov ''23'!J32</f>
        <v>0</v>
      </c>
      <c r="K12" s="72">
        <f>'Nov ''23'!K32</f>
        <v>0</v>
      </c>
      <c r="L12" s="72">
        <f>'Nov ''23'!L32</f>
        <v>0</v>
      </c>
      <c r="M12" s="72">
        <f>'Nov ''23'!M32</f>
        <v>0</v>
      </c>
      <c r="N12" s="72">
        <f>'Nov ''23'!N32</f>
        <v>0</v>
      </c>
      <c r="O12" s="73">
        <f>'Nov ''23'!O32</f>
        <v>0</v>
      </c>
      <c r="P12" s="33">
        <f>Tabelle13[[#This Row],[Datum]]</f>
        <v>45231</v>
      </c>
      <c r="Q12" s="40">
        <f>SUM(Tabelle13[[#This Row],[Wohnung 
(WG-Miete &amp; Strom)]:[Sonstiges]])</f>
        <v>0</v>
      </c>
    </row>
    <row r="13" spans="1:17" ht="13.5" thickBot="1" x14ac:dyDescent="0.25">
      <c r="A13" s="34">
        <v>45261</v>
      </c>
      <c r="B13" s="74">
        <f>'Dez ''23'!B33</f>
        <v>0</v>
      </c>
      <c r="C13" s="75">
        <f>'Dez ''23'!C33</f>
        <v>0</v>
      </c>
      <c r="D13" s="75">
        <f>'Dez ''23'!D33</f>
        <v>0</v>
      </c>
      <c r="E13" s="75">
        <f>'Dez ''23'!E33</f>
        <v>0</v>
      </c>
      <c r="F13" s="75">
        <f>'Dez ''23'!F33</f>
        <v>0</v>
      </c>
      <c r="G13" s="75">
        <f>'Dez ''23'!G33</f>
        <v>0</v>
      </c>
      <c r="H13" s="75">
        <f>'Dez ''23'!H33</f>
        <v>0</v>
      </c>
      <c r="I13" s="75">
        <f>'Dez ''23'!I33</f>
        <v>0</v>
      </c>
      <c r="J13" s="75">
        <f>'Dez ''23'!J33</f>
        <v>0</v>
      </c>
      <c r="K13" s="75">
        <f>'Dez ''23'!K33</f>
        <v>0</v>
      </c>
      <c r="L13" s="75">
        <f>'Dez ''23'!L33</f>
        <v>0</v>
      </c>
      <c r="M13" s="75">
        <f>'Dez ''23'!M33</f>
        <v>0</v>
      </c>
      <c r="N13" s="75">
        <f>'Dez ''23'!N33</f>
        <v>0</v>
      </c>
      <c r="O13" s="76">
        <f>'Dez ''23'!O33</f>
        <v>0</v>
      </c>
      <c r="P13" s="34">
        <f>Tabelle13[[#This Row],[Datum]]</f>
        <v>45261</v>
      </c>
      <c r="Q13" s="40">
        <f>SUM(Tabelle13[[#This Row],[Wohnung 
(WG-Miete &amp; Strom)]:[Sonstiges]])</f>
        <v>0</v>
      </c>
    </row>
    <row r="14" spans="1:17" ht="26.25" thickBot="1" x14ac:dyDescent="0.25">
      <c r="A14" s="63" t="s">
        <v>29</v>
      </c>
      <c r="B14" s="48">
        <f>SUM(B2:B13)</f>
        <v>748</v>
      </c>
      <c r="C14" s="49">
        <f t="shared" ref="C14:O14" si="0">SUM(C2:C13)</f>
        <v>31.660000000000004</v>
      </c>
      <c r="D14" s="49">
        <f t="shared" si="0"/>
        <v>202.18</v>
      </c>
      <c r="E14" s="49">
        <f t="shared" si="0"/>
        <v>55</v>
      </c>
      <c r="F14" s="49">
        <f t="shared" si="0"/>
        <v>70.22</v>
      </c>
      <c r="G14" s="49">
        <f t="shared" si="0"/>
        <v>30.35</v>
      </c>
      <c r="H14" s="49">
        <f t="shared" si="0"/>
        <v>47.010000000000005</v>
      </c>
      <c r="I14" s="49">
        <f t="shared" si="0"/>
        <v>128.99</v>
      </c>
      <c r="J14" s="49">
        <f t="shared" si="0"/>
        <v>20</v>
      </c>
      <c r="K14" s="49">
        <f t="shared" si="0"/>
        <v>0</v>
      </c>
      <c r="L14" s="49">
        <f t="shared" si="0"/>
        <v>112.1</v>
      </c>
      <c r="M14" s="49">
        <f t="shared" si="0"/>
        <v>80</v>
      </c>
      <c r="N14" s="49">
        <f t="shared" si="0"/>
        <v>37.99</v>
      </c>
      <c r="O14" s="50">
        <f t="shared" si="0"/>
        <v>10.212222222222223</v>
      </c>
      <c r="P14" s="64" t="str">
        <f>Tabelle13[[#This Row],[Datum]]</f>
        <v>Summe 2023</v>
      </c>
      <c r="Q14" s="78">
        <f>SUM(Tabelle13[[#This Row],[Wohnung 
(WG-Miete &amp; Strom)]:[Sonstiges]])</f>
        <v>1573.712222222222</v>
      </c>
    </row>
    <row r="15" spans="1:17" ht="39" thickBot="1" x14ac:dyDescent="0.25">
      <c r="A15" s="80" t="s">
        <v>30</v>
      </c>
      <c r="B15" s="35">
        <f>B14/12</f>
        <v>62.333333333333336</v>
      </c>
      <c r="C15" s="36">
        <f t="shared" ref="C15:O15" si="1">C14/12</f>
        <v>2.6383333333333336</v>
      </c>
      <c r="D15" s="36">
        <f t="shared" si="1"/>
        <v>16.848333333333333</v>
      </c>
      <c r="E15" s="36">
        <f t="shared" si="1"/>
        <v>4.583333333333333</v>
      </c>
      <c r="F15" s="36">
        <f t="shared" si="1"/>
        <v>5.8516666666666666</v>
      </c>
      <c r="G15" s="36">
        <f t="shared" si="1"/>
        <v>2.5291666666666668</v>
      </c>
      <c r="H15" s="36">
        <f t="shared" si="1"/>
        <v>3.9175000000000004</v>
      </c>
      <c r="I15" s="36">
        <f t="shared" si="1"/>
        <v>10.749166666666667</v>
      </c>
      <c r="J15" s="36">
        <f t="shared" si="1"/>
        <v>1.6666666666666667</v>
      </c>
      <c r="K15" s="36">
        <f t="shared" si="1"/>
        <v>0</v>
      </c>
      <c r="L15" s="36">
        <f t="shared" si="1"/>
        <v>9.3416666666666668</v>
      </c>
      <c r="M15" s="37">
        <f t="shared" si="1"/>
        <v>6.666666666666667</v>
      </c>
      <c r="N15" s="35">
        <f t="shared" si="1"/>
        <v>3.1658333333333335</v>
      </c>
      <c r="O15" s="36">
        <f t="shared" si="1"/>
        <v>0.85101851851851862</v>
      </c>
      <c r="P15" s="80" t="str">
        <f>Tabelle13[[#This Row],[Datum]]</f>
        <v>ø pro Monat in 2023</v>
      </c>
      <c r="Q15" s="79">
        <f>SUM(Tabelle13[[#This Row],[Wohnung 
(WG-Miete &amp; Strom)]:[Sonstiges]])</f>
        <v>131.1426851851852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&amp;L©MeinLehramt&amp;RMehr Infos auf https://mein-lehramt.de/finanzen/finanzplanung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"/>
  <sheetViews>
    <sheetView showGridLines="0" workbookViewId="0">
      <selection activeCell="E34" sqref="E34"/>
    </sheetView>
  </sheetViews>
  <sheetFormatPr baseColWidth="10" defaultRowHeight="15" x14ac:dyDescent="0.25"/>
  <cols>
    <col min="1" max="16384" width="11.42578125" style="39"/>
  </cols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44958</v>
      </c>
      <c r="B2" s="7">
        <v>355</v>
      </c>
      <c r="C2" s="8"/>
      <c r="D2" s="8"/>
      <c r="E2" s="8"/>
      <c r="F2" s="8"/>
      <c r="G2" s="8"/>
      <c r="H2" s="8">
        <f>150/6</f>
        <v>25</v>
      </c>
      <c r="I2" s="8">
        <v>25</v>
      </c>
      <c r="J2" s="8">
        <v>10</v>
      </c>
      <c r="K2" s="8"/>
      <c r="L2" s="8"/>
      <c r="M2" s="8">
        <v>50</v>
      </c>
      <c r="N2" s="8">
        <v>7.99</v>
      </c>
      <c r="O2" s="9"/>
      <c r="P2" s="10">
        <f>Tabelle13478910111213234578123[[#This Row],[Datum]]</f>
        <v>44958</v>
      </c>
      <c r="Q2" s="4"/>
    </row>
    <row r="3" spans="1:17" s="5" customFormat="1" ht="15" customHeight="1" x14ac:dyDescent="0.2">
      <c r="A3" s="6">
        <v>44959</v>
      </c>
      <c r="B3" s="8"/>
      <c r="C3" s="8"/>
      <c r="D3" s="8"/>
      <c r="E3" s="8"/>
      <c r="F3" s="8"/>
      <c r="G3" s="8"/>
      <c r="H3" s="8"/>
      <c r="I3" s="8"/>
      <c r="J3" s="8"/>
      <c r="K3" s="8"/>
      <c r="L3" s="8">
        <v>24.1</v>
      </c>
      <c r="M3" s="8"/>
      <c r="N3" s="8"/>
      <c r="O3" s="8"/>
      <c r="P3" s="10">
        <f>Tabelle13478910111213234578123[[#This Row],[Datum]]</f>
        <v>44959</v>
      </c>
      <c r="Q3" s="4"/>
    </row>
    <row r="4" spans="1:17" s="5" customFormat="1" ht="15" customHeight="1" x14ac:dyDescent="0.2">
      <c r="A4" s="6">
        <v>44960</v>
      </c>
      <c r="B4" s="7"/>
      <c r="C4" s="8"/>
      <c r="D4" s="8"/>
      <c r="E4" s="8"/>
      <c r="F4" s="8">
        <v>39.200000000000003</v>
      </c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Tabelle13478910111213234578123[[#This Row],[Datum]]</f>
        <v>44960</v>
      </c>
      <c r="Q4" s="4"/>
    </row>
    <row r="5" spans="1:17" s="5" customFormat="1" ht="15" customHeight="1" x14ac:dyDescent="0.2">
      <c r="A5" s="6">
        <v>44961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Tabelle13478910111213234578123[[#This Row],[Datum]]</f>
        <v>44961</v>
      </c>
      <c r="Q5" s="4"/>
    </row>
    <row r="6" spans="1:17" s="5" customFormat="1" ht="15" customHeight="1" x14ac:dyDescent="0.2">
      <c r="A6" s="6">
        <v>44962</v>
      </c>
      <c r="B6" s="8"/>
      <c r="C6" s="8"/>
      <c r="D6" s="8">
        <v>6.99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Tabelle13478910111213234578123[[#This Row],[Datum]]</f>
        <v>44962</v>
      </c>
      <c r="Q6" s="4"/>
    </row>
    <row r="7" spans="1:17" s="5" customFormat="1" ht="15" customHeight="1" x14ac:dyDescent="0.2">
      <c r="A7" s="6">
        <v>44963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Tabelle13478910111213234578123[[#This Row],[Datum]]</f>
        <v>44963</v>
      </c>
      <c r="Q7" s="4"/>
    </row>
    <row r="8" spans="1:17" s="5" customFormat="1" ht="15" customHeight="1" x14ac:dyDescent="0.2">
      <c r="A8" s="6">
        <v>44964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Tabelle13478910111213234578123[[#This Row],[Datum]]</f>
        <v>44964</v>
      </c>
      <c r="Q8" s="4"/>
    </row>
    <row r="9" spans="1:17" s="5" customFormat="1" ht="15" customHeight="1" x14ac:dyDescent="0.2">
      <c r="A9" s="6">
        <v>44965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Tabelle13478910111213234578123[[#This Row],[Datum]]</f>
        <v>44965</v>
      </c>
      <c r="Q9" s="4"/>
    </row>
    <row r="10" spans="1:17" s="5" customFormat="1" ht="15" customHeight="1" x14ac:dyDescent="0.2">
      <c r="A10" s="6">
        <v>44966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Tabelle13478910111213234578123[[#This Row],[Datum]]</f>
        <v>44966</v>
      </c>
      <c r="Q10" s="4"/>
    </row>
    <row r="11" spans="1:17" s="5" customFormat="1" ht="15" customHeight="1" x14ac:dyDescent="0.2">
      <c r="A11" s="6">
        <v>44967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Tabelle13478910111213234578123[[#This Row],[Datum]]</f>
        <v>44967</v>
      </c>
      <c r="Q11" s="4"/>
    </row>
    <row r="12" spans="1:17" s="5" customFormat="1" ht="15" customHeight="1" x14ac:dyDescent="0.2">
      <c r="A12" s="6">
        <v>44968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Tabelle13478910111213234578123[[#This Row],[Datum]]</f>
        <v>44968</v>
      </c>
      <c r="Q12" s="4"/>
    </row>
    <row r="13" spans="1:17" s="5" customFormat="1" ht="15" customHeight="1" x14ac:dyDescent="0.2">
      <c r="A13" s="6">
        <v>44969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Tabelle13478910111213234578123[[#This Row],[Datum]]</f>
        <v>44969</v>
      </c>
      <c r="Q13" s="4"/>
    </row>
    <row r="14" spans="1:17" s="5" customFormat="1" ht="15" customHeight="1" x14ac:dyDescent="0.2">
      <c r="A14" s="6">
        <v>44970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Tabelle13478910111213234578123[[#This Row],[Datum]]</f>
        <v>44970</v>
      </c>
      <c r="Q14" s="4"/>
    </row>
    <row r="15" spans="1:17" s="5" customFormat="1" ht="15" customHeight="1" x14ac:dyDescent="0.2">
      <c r="A15" s="6">
        <v>44971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Tabelle13478910111213234578123[[#This Row],[Datum]]</f>
        <v>44971</v>
      </c>
      <c r="Q15" s="4"/>
    </row>
    <row r="16" spans="1:17" s="5" customFormat="1" ht="15" customHeight="1" x14ac:dyDescent="0.2">
      <c r="A16" s="6">
        <v>44972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Tabelle13478910111213234578123[[#This Row],[Datum]]</f>
        <v>44972</v>
      </c>
      <c r="Q16" s="4"/>
    </row>
    <row r="17" spans="1:17" s="5" customFormat="1" ht="15" customHeight="1" x14ac:dyDescent="0.2">
      <c r="A17" s="6">
        <v>44973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Tabelle13478910111213234578123[[#This Row],[Datum]]</f>
        <v>44973</v>
      </c>
      <c r="Q17" s="4"/>
    </row>
    <row r="18" spans="1:17" s="5" customFormat="1" ht="15" customHeight="1" x14ac:dyDescent="0.2">
      <c r="A18" s="6">
        <v>44974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Tabelle13478910111213234578123[[#This Row],[Datum]]</f>
        <v>44974</v>
      </c>
      <c r="Q18" s="4"/>
    </row>
    <row r="19" spans="1:17" s="5" customFormat="1" ht="15" customHeight="1" x14ac:dyDescent="0.2">
      <c r="A19" s="6">
        <v>44975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Tabelle13478910111213234578123[[#This Row],[Datum]]</f>
        <v>44975</v>
      </c>
      <c r="Q19" s="4"/>
    </row>
    <row r="20" spans="1:17" s="5" customFormat="1" ht="15" customHeight="1" x14ac:dyDescent="0.2">
      <c r="A20" s="6">
        <v>44976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Tabelle13478910111213234578123[[#This Row],[Datum]]</f>
        <v>44976</v>
      </c>
      <c r="Q20" s="4"/>
    </row>
    <row r="21" spans="1:17" s="5" customFormat="1" ht="15" customHeight="1" x14ac:dyDescent="0.2">
      <c r="A21" s="6">
        <v>44977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Tabelle13478910111213234578123[[#This Row],[Datum]]</f>
        <v>44977</v>
      </c>
      <c r="Q21" s="4"/>
    </row>
    <row r="22" spans="1:17" s="5" customFormat="1" ht="15" customHeight="1" x14ac:dyDescent="0.2">
      <c r="A22" s="6">
        <v>44978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Tabelle13478910111213234578123[[#This Row],[Datum]]</f>
        <v>44978</v>
      </c>
      <c r="Q22" s="4"/>
    </row>
    <row r="23" spans="1:17" s="5" customFormat="1" ht="15" customHeight="1" x14ac:dyDescent="0.2">
      <c r="A23" s="6">
        <v>44979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Tabelle13478910111213234578123[[#This Row],[Datum]]</f>
        <v>44979</v>
      </c>
      <c r="Q23" s="4"/>
    </row>
    <row r="24" spans="1:17" s="5" customFormat="1" ht="15" customHeight="1" x14ac:dyDescent="0.2">
      <c r="A24" s="6">
        <v>44980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Tabelle13478910111213234578123[[#This Row],[Datum]]</f>
        <v>44980</v>
      </c>
      <c r="Q24" s="4"/>
    </row>
    <row r="25" spans="1:17" s="5" customFormat="1" ht="15" customHeight="1" x14ac:dyDescent="0.2">
      <c r="A25" s="6">
        <v>44981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Tabelle13478910111213234578123[[#This Row],[Datum]]</f>
        <v>44981</v>
      </c>
      <c r="Q25" s="4"/>
    </row>
    <row r="26" spans="1:17" s="5" customFormat="1" ht="15" customHeight="1" x14ac:dyDescent="0.2">
      <c r="A26" s="6">
        <v>44982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Tabelle13478910111213234578123[[#This Row],[Datum]]</f>
        <v>44982</v>
      </c>
      <c r="Q26" s="4"/>
    </row>
    <row r="27" spans="1:17" s="5" customFormat="1" ht="15" customHeight="1" x14ac:dyDescent="0.2">
      <c r="A27" s="6">
        <v>44983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Tabelle13478910111213234578123[[#This Row],[Datum]]</f>
        <v>44983</v>
      </c>
      <c r="Q27" s="4"/>
    </row>
    <row r="28" spans="1:17" s="5" customFormat="1" ht="15" customHeight="1" x14ac:dyDescent="0.2">
      <c r="A28" s="6">
        <v>44984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Tabelle13478910111213234578123[[#This Row],[Datum]]</f>
        <v>44984</v>
      </c>
      <c r="Q28" s="4"/>
    </row>
    <row r="29" spans="1:17" s="5" customFormat="1" ht="15" customHeight="1" thickBot="1" x14ac:dyDescent="0.25">
      <c r="A29" s="6">
        <v>44985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67"/>
      <c r="N29" s="67"/>
      <c r="O29" s="8"/>
      <c r="P29" s="10">
        <f>Tabelle13478910111213234578123[[#This Row],[Datum]]</f>
        <v>44985</v>
      </c>
      <c r="Q29" s="4"/>
    </row>
    <row r="30" spans="1:17" s="12" customFormat="1" ht="17.25" customHeight="1" thickBot="1" x14ac:dyDescent="0.25">
      <c r="A30" s="63" t="s">
        <v>4</v>
      </c>
      <c r="B30" s="48">
        <f t="shared" ref="B30:O30" si="0">SUM(B2:B29)</f>
        <v>355</v>
      </c>
      <c r="C30" s="49">
        <f t="shared" si="0"/>
        <v>0</v>
      </c>
      <c r="D30" s="49">
        <f t="shared" si="0"/>
        <v>6.99</v>
      </c>
      <c r="E30" s="49">
        <f t="shared" si="0"/>
        <v>0</v>
      </c>
      <c r="F30" s="49">
        <f t="shared" si="0"/>
        <v>39.200000000000003</v>
      </c>
      <c r="G30" s="49">
        <f t="shared" si="0"/>
        <v>0</v>
      </c>
      <c r="H30" s="49">
        <f t="shared" si="0"/>
        <v>25</v>
      </c>
      <c r="I30" s="49">
        <f t="shared" si="0"/>
        <v>25</v>
      </c>
      <c r="J30" s="49">
        <f t="shared" si="0"/>
        <v>10</v>
      </c>
      <c r="K30" s="49">
        <f t="shared" si="0"/>
        <v>0</v>
      </c>
      <c r="L30" s="49">
        <f t="shared" si="0"/>
        <v>24.1</v>
      </c>
      <c r="M30" s="49">
        <f t="shared" si="0"/>
        <v>50</v>
      </c>
      <c r="N30" s="49">
        <f t="shared" si="0"/>
        <v>7.99</v>
      </c>
      <c r="O30" s="50">
        <f t="shared" si="0"/>
        <v>0</v>
      </c>
      <c r="P30" s="64" t="s">
        <v>4</v>
      </c>
      <c r="Q30" s="11"/>
    </row>
    <row r="31" spans="1:17" ht="13.5" thickBot="1" x14ac:dyDescent="0.25"/>
    <row r="32" spans="1:17" ht="23.25" customHeight="1" thickBot="1" x14ac:dyDescent="0.25">
      <c r="A32" s="53" t="s">
        <v>14</v>
      </c>
      <c r="B32" s="54">
        <f>SUM(B33:B40)</f>
        <v>1036</v>
      </c>
      <c r="C32" s="58"/>
      <c r="D32" s="81" t="s">
        <v>5</v>
      </c>
      <c r="E32" s="82"/>
      <c r="F32" s="55">
        <f>SUM(B30:O30)</f>
        <v>543.28</v>
      </c>
      <c r="G32" s="58"/>
      <c r="H32" s="83" t="s">
        <v>20</v>
      </c>
      <c r="I32" s="84"/>
      <c r="J32" s="62">
        <f>B32-F32</f>
        <v>492.72</v>
      </c>
      <c r="K32" s="58"/>
      <c r="L32" s="59"/>
      <c r="M32" s="59"/>
      <c r="N32" s="59"/>
      <c r="O32" s="56"/>
      <c r="P32" s="57"/>
    </row>
    <row r="33" spans="1:16" x14ac:dyDescent="0.2">
      <c r="A33" s="20" t="s">
        <v>13</v>
      </c>
      <c r="B33" s="41">
        <v>219</v>
      </c>
      <c r="C33" s="19"/>
      <c r="D33" s="21"/>
      <c r="E33" s="21"/>
      <c r="F33" s="21"/>
      <c r="G33" s="21"/>
      <c r="H33" s="21"/>
      <c r="I33" s="21"/>
      <c r="J33" s="19"/>
      <c r="K33" s="18"/>
      <c r="L33" s="19"/>
      <c r="M33" s="19"/>
      <c r="N33" s="22"/>
      <c r="O33" s="19"/>
      <c r="P33" s="46"/>
    </row>
    <row r="34" spans="1:16" x14ac:dyDescent="0.2">
      <c r="A34" s="20" t="s">
        <v>8</v>
      </c>
      <c r="B34" s="41">
        <v>269</v>
      </c>
      <c r="C34" s="19"/>
      <c r="D34" s="21"/>
      <c r="E34" s="21"/>
      <c r="F34" s="21"/>
      <c r="G34" s="21"/>
      <c r="H34" s="21"/>
      <c r="I34" s="21"/>
      <c r="J34" s="19"/>
      <c r="K34" s="18"/>
      <c r="L34" s="19"/>
      <c r="M34" s="19"/>
      <c r="N34" s="22"/>
      <c r="O34" s="19"/>
      <c r="P34" s="46"/>
    </row>
    <row r="35" spans="1:16" x14ac:dyDescent="0.2">
      <c r="A35" s="20" t="s">
        <v>7</v>
      </c>
      <c r="B35" s="41">
        <v>309</v>
      </c>
      <c r="C35" s="23"/>
      <c r="D35" s="21"/>
      <c r="E35" s="21"/>
      <c r="F35" s="18"/>
      <c r="G35" s="18"/>
      <c r="H35" s="18"/>
      <c r="I35" s="21"/>
      <c r="J35" s="24"/>
      <c r="K35" s="19"/>
      <c r="L35" s="25"/>
      <c r="M35" s="26"/>
      <c r="N35" s="18"/>
      <c r="O35" s="25"/>
      <c r="P35" s="46"/>
    </row>
    <row r="36" spans="1:16" x14ac:dyDescent="0.2">
      <c r="A36" s="20" t="s">
        <v>9</v>
      </c>
      <c r="B36" s="42">
        <v>125</v>
      </c>
      <c r="C36" s="23"/>
      <c r="D36" s="21"/>
      <c r="E36" s="21"/>
      <c r="F36" s="21"/>
      <c r="G36" s="21"/>
      <c r="H36" s="21"/>
      <c r="I36" s="21"/>
      <c r="J36" s="25"/>
      <c r="K36" s="25"/>
      <c r="L36" s="25"/>
      <c r="M36" s="28"/>
      <c r="N36" s="29"/>
      <c r="O36" s="30"/>
      <c r="P36" s="45"/>
    </row>
    <row r="37" spans="1:16" x14ac:dyDescent="0.2">
      <c r="A37" s="27" t="s">
        <v>21</v>
      </c>
      <c r="B37" s="42">
        <v>68</v>
      </c>
      <c r="C37" s="23"/>
      <c r="D37" s="21"/>
      <c r="E37" s="21"/>
      <c r="F37" s="21"/>
      <c r="G37" s="21"/>
      <c r="H37" s="21"/>
      <c r="I37" s="21"/>
      <c r="J37" s="25"/>
      <c r="K37" s="25"/>
      <c r="L37" s="25"/>
      <c r="M37" s="28"/>
      <c r="N37" s="29"/>
      <c r="O37" s="30"/>
      <c r="P37" s="45"/>
    </row>
    <row r="38" spans="1:16" x14ac:dyDescent="0.2">
      <c r="A38" s="27" t="s">
        <v>10</v>
      </c>
      <c r="B38" s="42"/>
      <c r="C38" s="23"/>
      <c r="D38" s="23"/>
      <c r="E38" s="23"/>
      <c r="F38" s="25"/>
      <c r="G38" s="25"/>
      <c r="H38" s="25"/>
      <c r="I38" s="25"/>
      <c r="J38" s="25"/>
      <c r="K38" s="31"/>
      <c r="L38" s="31"/>
      <c r="M38" s="31"/>
      <c r="N38" s="31"/>
      <c r="O38" s="25"/>
      <c r="P38" s="46"/>
    </row>
    <row r="39" spans="1:16" x14ac:dyDescent="0.2">
      <c r="A39" s="27" t="s">
        <v>11</v>
      </c>
      <c r="B39" s="42">
        <v>30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47"/>
    </row>
    <row r="40" spans="1:16" x14ac:dyDescent="0.2">
      <c r="A40" s="27" t="s">
        <v>12</v>
      </c>
      <c r="B40" s="42">
        <v>16</v>
      </c>
      <c r="P40" s="45"/>
    </row>
    <row r="41" spans="1:16" x14ac:dyDescent="0.2">
      <c r="P41" s="45"/>
    </row>
  </sheetData>
  <mergeCells count="2">
    <mergeCell ref="H32:I32"/>
    <mergeCell ref="D32:E32"/>
  </mergeCells>
  <conditionalFormatting sqref="J32">
    <cfRule type="cellIs" dxfId="239" priority="1" operator="greaterThan">
      <formula>0</formula>
    </cfRule>
    <cfRule type="cellIs" dxfId="238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44986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Tabelle134789101112132345781234[[#This Row],[Datum]]</f>
        <v>44986</v>
      </c>
      <c r="Q2" s="4"/>
    </row>
    <row r="3" spans="1:17" s="5" customFormat="1" ht="15" customHeight="1" x14ac:dyDescent="0.2">
      <c r="A3" s="6">
        <v>44987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Tabelle134789101112132345781234[[#This Row],[Datum]]</f>
        <v>44987</v>
      </c>
      <c r="Q3" s="4"/>
    </row>
    <row r="4" spans="1:17" s="5" customFormat="1" ht="15" customHeight="1" x14ac:dyDescent="0.2">
      <c r="A4" s="6">
        <v>44988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Tabelle134789101112132345781234[[#This Row],[Datum]]</f>
        <v>44988</v>
      </c>
      <c r="Q4" s="4"/>
    </row>
    <row r="5" spans="1:17" s="5" customFormat="1" ht="15" customHeight="1" x14ac:dyDescent="0.2">
      <c r="A5" s="6">
        <v>44989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Tabelle134789101112132345781234[[#This Row],[Datum]]</f>
        <v>44989</v>
      </c>
      <c r="Q5" s="4"/>
    </row>
    <row r="6" spans="1:17" s="5" customFormat="1" ht="15" customHeight="1" x14ac:dyDescent="0.2">
      <c r="A6" s="6">
        <v>44990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Tabelle134789101112132345781234[[#This Row],[Datum]]</f>
        <v>44990</v>
      </c>
      <c r="Q6" s="4"/>
    </row>
    <row r="7" spans="1:17" s="5" customFormat="1" ht="15" customHeight="1" x14ac:dyDescent="0.2">
      <c r="A7" s="6">
        <v>44991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Tabelle134789101112132345781234[[#This Row],[Datum]]</f>
        <v>44991</v>
      </c>
      <c r="Q7" s="4"/>
    </row>
    <row r="8" spans="1:17" s="5" customFormat="1" ht="15" customHeight="1" x14ac:dyDescent="0.2">
      <c r="A8" s="6">
        <v>44992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Tabelle134789101112132345781234[[#This Row],[Datum]]</f>
        <v>44992</v>
      </c>
      <c r="Q8" s="4"/>
    </row>
    <row r="9" spans="1:17" s="5" customFormat="1" ht="15" customHeight="1" x14ac:dyDescent="0.2">
      <c r="A9" s="6">
        <v>44993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Tabelle134789101112132345781234[[#This Row],[Datum]]</f>
        <v>44993</v>
      </c>
      <c r="Q9" s="4"/>
    </row>
    <row r="10" spans="1:17" s="5" customFormat="1" ht="15" customHeight="1" x14ac:dyDescent="0.2">
      <c r="A10" s="6">
        <v>44994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Tabelle134789101112132345781234[[#This Row],[Datum]]</f>
        <v>44994</v>
      </c>
      <c r="Q10" s="4"/>
    </row>
    <row r="11" spans="1:17" s="5" customFormat="1" ht="15" customHeight="1" x14ac:dyDescent="0.2">
      <c r="A11" s="6">
        <v>44995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Tabelle134789101112132345781234[[#This Row],[Datum]]</f>
        <v>44995</v>
      </c>
      <c r="Q11" s="4"/>
    </row>
    <row r="12" spans="1:17" s="5" customFormat="1" ht="15" customHeight="1" x14ac:dyDescent="0.2">
      <c r="A12" s="6">
        <v>44996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Tabelle134789101112132345781234[[#This Row],[Datum]]</f>
        <v>44996</v>
      </c>
      <c r="Q12" s="4"/>
    </row>
    <row r="13" spans="1:17" s="5" customFormat="1" ht="15" customHeight="1" x14ac:dyDescent="0.2">
      <c r="A13" s="6">
        <v>44997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Tabelle134789101112132345781234[[#This Row],[Datum]]</f>
        <v>44997</v>
      </c>
      <c r="Q13" s="4"/>
    </row>
    <row r="14" spans="1:17" s="5" customFormat="1" ht="15" customHeight="1" x14ac:dyDescent="0.2">
      <c r="A14" s="6">
        <v>44998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Tabelle134789101112132345781234[[#This Row],[Datum]]</f>
        <v>44998</v>
      </c>
      <c r="Q14" s="4"/>
    </row>
    <row r="15" spans="1:17" s="5" customFormat="1" ht="15" customHeight="1" x14ac:dyDescent="0.2">
      <c r="A15" s="6">
        <v>44999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Tabelle134789101112132345781234[[#This Row],[Datum]]</f>
        <v>44999</v>
      </c>
      <c r="Q15" s="4"/>
    </row>
    <row r="16" spans="1:17" s="5" customFormat="1" ht="15" customHeight="1" x14ac:dyDescent="0.2">
      <c r="A16" s="6">
        <v>45000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Tabelle134789101112132345781234[[#This Row],[Datum]]</f>
        <v>45000</v>
      </c>
      <c r="Q16" s="4"/>
    </row>
    <row r="17" spans="1:17" s="5" customFormat="1" ht="15" customHeight="1" x14ac:dyDescent="0.2">
      <c r="A17" s="6">
        <v>45001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Tabelle134789101112132345781234[[#This Row],[Datum]]</f>
        <v>45001</v>
      </c>
      <c r="Q17" s="4"/>
    </row>
    <row r="18" spans="1:17" s="5" customFormat="1" ht="15" customHeight="1" x14ac:dyDescent="0.2">
      <c r="A18" s="6">
        <v>45002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Tabelle134789101112132345781234[[#This Row],[Datum]]</f>
        <v>45002</v>
      </c>
      <c r="Q18" s="4"/>
    </row>
    <row r="19" spans="1:17" s="5" customFormat="1" ht="15" customHeight="1" x14ac:dyDescent="0.2">
      <c r="A19" s="6">
        <v>45003</v>
      </c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Tabelle134789101112132345781234[[#This Row],[Datum]]</f>
        <v>45003</v>
      </c>
      <c r="Q19" s="4"/>
    </row>
    <row r="20" spans="1:17" s="5" customFormat="1" ht="15" customHeight="1" x14ac:dyDescent="0.2">
      <c r="A20" s="6">
        <v>45004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Tabelle134789101112132345781234[[#This Row],[Datum]]</f>
        <v>45004</v>
      </c>
      <c r="Q20" s="4"/>
    </row>
    <row r="21" spans="1:17" s="5" customFormat="1" ht="15" customHeight="1" x14ac:dyDescent="0.2">
      <c r="A21" s="6">
        <v>45005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Tabelle134789101112132345781234[[#This Row],[Datum]]</f>
        <v>45005</v>
      </c>
      <c r="Q21" s="4"/>
    </row>
    <row r="22" spans="1:17" s="5" customFormat="1" ht="15" customHeight="1" x14ac:dyDescent="0.2">
      <c r="A22" s="6">
        <v>45006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Tabelle134789101112132345781234[[#This Row],[Datum]]</f>
        <v>45006</v>
      </c>
      <c r="Q22" s="4"/>
    </row>
    <row r="23" spans="1:17" s="5" customFormat="1" ht="15" customHeight="1" x14ac:dyDescent="0.2">
      <c r="A23" s="6">
        <v>45007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Tabelle134789101112132345781234[[#This Row],[Datum]]</f>
        <v>45007</v>
      </c>
      <c r="Q23" s="4"/>
    </row>
    <row r="24" spans="1:17" s="5" customFormat="1" ht="15" customHeight="1" x14ac:dyDescent="0.2">
      <c r="A24" s="6">
        <v>45008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Tabelle134789101112132345781234[[#This Row],[Datum]]</f>
        <v>45008</v>
      </c>
      <c r="Q24" s="4"/>
    </row>
    <row r="25" spans="1:17" s="5" customFormat="1" ht="15" customHeight="1" x14ac:dyDescent="0.2">
      <c r="A25" s="6">
        <v>45009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Tabelle134789101112132345781234[[#This Row],[Datum]]</f>
        <v>45009</v>
      </c>
      <c r="Q25" s="4"/>
    </row>
    <row r="26" spans="1:17" s="5" customFormat="1" ht="15" customHeight="1" x14ac:dyDescent="0.2">
      <c r="A26" s="6">
        <v>45010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Tabelle134789101112132345781234[[#This Row],[Datum]]</f>
        <v>45010</v>
      </c>
      <c r="Q26" s="4"/>
    </row>
    <row r="27" spans="1:17" s="5" customFormat="1" ht="15" customHeight="1" x14ac:dyDescent="0.2">
      <c r="A27" s="6">
        <v>45011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Tabelle134789101112132345781234[[#This Row],[Datum]]</f>
        <v>45011</v>
      </c>
      <c r="Q27" s="4"/>
    </row>
    <row r="28" spans="1:17" s="5" customFormat="1" ht="15" customHeight="1" x14ac:dyDescent="0.2">
      <c r="A28" s="6">
        <v>45012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Tabelle134789101112132345781234[[#This Row],[Datum]]</f>
        <v>45012</v>
      </c>
      <c r="Q28" s="4"/>
    </row>
    <row r="29" spans="1:17" s="5" customFormat="1" ht="15" customHeight="1" x14ac:dyDescent="0.2">
      <c r="A29" s="6">
        <v>45013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Tabelle134789101112132345781234[[#This Row],[Datum]]</f>
        <v>45013</v>
      </c>
      <c r="Q29" s="4"/>
    </row>
    <row r="30" spans="1:17" s="5" customFormat="1" ht="15" customHeight="1" x14ac:dyDescent="0.2">
      <c r="A30" s="6">
        <v>45014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Tabelle134789101112132345781234[[#This Row],[Datum]]</f>
        <v>45014</v>
      </c>
      <c r="Q30" s="4"/>
    </row>
    <row r="31" spans="1:17" s="5" customFormat="1" ht="15" customHeight="1" x14ac:dyDescent="0.2">
      <c r="A31" s="6">
        <v>45015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Tabelle134789101112132345781234[[#This Row],[Datum]]</f>
        <v>45015</v>
      </c>
      <c r="Q31" s="4"/>
    </row>
    <row r="32" spans="1:17" s="5" customFormat="1" ht="15" customHeight="1" thickBot="1" x14ac:dyDescent="0.25">
      <c r="A32" s="6">
        <v>45016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Tabelle134789101112132345781234[[#This Row],[Datum]]</f>
        <v>45016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23.2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218" priority="1" operator="greaterThan">
      <formula>0</formula>
    </cfRule>
    <cfRule type="cellIs" dxfId="217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3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</row>
    <row r="2" spans="1:17" s="5" customFormat="1" ht="15" customHeight="1" x14ac:dyDescent="0.2">
      <c r="A2" s="6">
        <v>45017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7"/>
      <c r="P2" s="10">
        <f>Tabelle1347891011121323457812345[[#This Row],[Datum]]</f>
        <v>45017</v>
      </c>
      <c r="Q2" s="38"/>
    </row>
    <row r="3" spans="1:17" s="5" customFormat="1" ht="15" customHeight="1" x14ac:dyDescent="0.2">
      <c r="A3" s="6">
        <v>45018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10">
        <f>Tabelle1347891011121323457812345[[#This Row],[Datum]]</f>
        <v>45018</v>
      </c>
      <c r="Q3" s="38"/>
    </row>
    <row r="4" spans="1:17" s="5" customFormat="1" ht="15" customHeight="1" x14ac:dyDescent="0.2">
      <c r="A4" s="6">
        <v>45019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10">
        <f>Tabelle1347891011121323457812345[[#This Row],[Datum]]</f>
        <v>45019</v>
      </c>
      <c r="Q4" s="38"/>
    </row>
    <row r="5" spans="1:17" s="5" customFormat="1" ht="15" customHeight="1" x14ac:dyDescent="0.2">
      <c r="A5" s="6">
        <v>45020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10">
        <f>Tabelle1347891011121323457812345[[#This Row],[Datum]]</f>
        <v>45020</v>
      </c>
      <c r="Q5" s="38"/>
    </row>
    <row r="6" spans="1:17" s="5" customFormat="1" ht="15" customHeight="1" x14ac:dyDescent="0.2">
      <c r="A6" s="6">
        <v>45021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0">
        <f>Tabelle1347891011121323457812345[[#This Row],[Datum]]</f>
        <v>45021</v>
      </c>
      <c r="Q6" s="38"/>
    </row>
    <row r="7" spans="1:17" s="5" customFormat="1" ht="15" customHeight="1" x14ac:dyDescent="0.2">
      <c r="A7" s="6">
        <v>45022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10">
        <f>Tabelle1347891011121323457812345[[#This Row],[Datum]]</f>
        <v>45022</v>
      </c>
      <c r="Q7" s="38"/>
    </row>
    <row r="8" spans="1:17" s="5" customFormat="1" ht="15" customHeight="1" x14ac:dyDescent="0.2">
      <c r="A8" s="6">
        <v>45023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  <c r="P8" s="10">
        <f>Tabelle1347891011121323457812345[[#This Row],[Datum]]</f>
        <v>45023</v>
      </c>
      <c r="Q8" s="38"/>
    </row>
    <row r="9" spans="1:17" s="5" customFormat="1" ht="15" customHeight="1" x14ac:dyDescent="0.2">
      <c r="A9" s="6">
        <v>45024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  <c r="P9" s="10">
        <f>Tabelle1347891011121323457812345[[#This Row],[Datum]]</f>
        <v>45024</v>
      </c>
      <c r="Q9" s="38"/>
    </row>
    <row r="10" spans="1:17" s="5" customFormat="1" ht="15" customHeight="1" x14ac:dyDescent="0.2">
      <c r="A10" s="6">
        <v>45025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  <c r="P10" s="10">
        <f>Tabelle1347891011121323457812345[[#This Row],[Datum]]</f>
        <v>45025</v>
      </c>
      <c r="Q10" s="38"/>
    </row>
    <row r="11" spans="1:17" s="5" customFormat="1" ht="15" customHeight="1" x14ac:dyDescent="0.2">
      <c r="A11" s="6">
        <v>45026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7"/>
      <c r="P11" s="10">
        <f>Tabelle1347891011121323457812345[[#This Row],[Datum]]</f>
        <v>45026</v>
      </c>
      <c r="Q11" s="38"/>
    </row>
    <row r="12" spans="1:17" s="5" customFormat="1" ht="15" customHeight="1" x14ac:dyDescent="0.2">
      <c r="A12" s="6">
        <v>45027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  <c r="P12" s="10">
        <f>Tabelle1347891011121323457812345[[#This Row],[Datum]]</f>
        <v>45027</v>
      </c>
      <c r="Q12" s="38"/>
    </row>
    <row r="13" spans="1:17" s="5" customFormat="1" ht="15" customHeight="1" x14ac:dyDescent="0.2">
      <c r="A13" s="6">
        <v>45028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7"/>
      <c r="P13" s="10">
        <f>Tabelle1347891011121323457812345[[#This Row],[Datum]]</f>
        <v>45028</v>
      </c>
      <c r="Q13" s="38"/>
    </row>
    <row r="14" spans="1:17" s="5" customFormat="1" ht="15" customHeight="1" x14ac:dyDescent="0.2">
      <c r="A14" s="6">
        <v>45029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10">
        <f>Tabelle1347891011121323457812345[[#This Row],[Datum]]</f>
        <v>45029</v>
      </c>
      <c r="Q14" s="38"/>
    </row>
    <row r="15" spans="1:17" s="5" customFormat="1" ht="15" customHeight="1" x14ac:dyDescent="0.2">
      <c r="A15" s="6">
        <v>45030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10">
        <f>Tabelle1347891011121323457812345[[#This Row],[Datum]]</f>
        <v>45030</v>
      </c>
      <c r="Q15" s="38"/>
    </row>
    <row r="16" spans="1:17" s="5" customFormat="1" ht="15" customHeight="1" x14ac:dyDescent="0.2">
      <c r="A16" s="6">
        <v>45031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10">
        <f>Tabelle1347891011121323457812345[[#This Row],[Datum]]</f>
        <v>45031</v>
      </c>
      <c r="Q16" s="38"/>
    </row>
    <row r="17" spans="1:17" s="5" customFormat="1" ht="15" customHeight="1" x14ac:dyDescent="0.2">
      <c r="A17" s="6">
        <v>45032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10">
        <f>Tabelle1347891011121323457812345[[#This Row],[Datum]]</f>
        <v>45032</v>
      </c>
      <c r="Q17" s="38"/>
    </row>
    <row r="18" spans="1:17" s="5" customFormat="1" ht="15" customHeight="1" x14ac:dyDescent="0.2">
      <c r="A18" s="6">
        <v>45033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10">
        <f>Tabelle1347891011121323457812345[[#This Row],[Datum]]</f>
        <v>45033</v>
      </c>
      <c r="Q18" s="38"/>
    </row>
    <row r="19" spans="1:17" s="5" customFormat="1" ht="15" customHeight="1" x14ac:dyDescent="0.2">
      <c r="A19" s="6">
        <v>45034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10">
        <f>Tabelle1347891011121323457812345[[#This Row],[Datum]]</f>
        <v>45034</v>
      </c>
      <c r="Q19" s="38"/>
    </row>
    <row r="20" spans="1:17" s="5" customFormat="1" ht="15" customHeight="1" x14ac:dyDescent="0.2">
      <c r="A20" s="6">
        <v>45035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10">
        <f>Tabelle1347891011121323457812345[[#This Row],[Datum]]</f>
        <v>45035</v>
      </c>
      <c r="Q20" s="38"/>
    </row>
    <row r="21" spans="1:17" s="5" customFormat="1" ht="15" customHeight="1" x14ac:dyDescent="0.2">
      <c r="A21" s="6">
        <v>45036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10">
        <f>Tabelle1347891011121323457812345[[#This Row],[Datum]]</f>
        <v>45036</v>
      </c>
      <c r="Q21" s="38"/>
    </row>
    <row r="22" spans="1:17" s="5" customFormat="1" ht="15" customHeight="1" x14ac:dyDescent="0.2">
      <c r="A22" s="6">
        <v>45037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10">
        <f>Tabelle1347891011121323457812345[[#This Row],[Datum]]</f>
        <v>45037</v>
      </c>
      <c r="Q22" s="38"/>
    </row>
    <row r="23" spans="1:17" s="5" customFormat="1" ht="15" customHeight="1" x14ac:dyDescent="0.2">
      <c r="A23" s="6">
        <v>45038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10">
        <f>Tabelle1347891011121323457812345[[#This Row],[Datum]]</f>
        <v>45038</v>
      </c>
      <c r="Q23" s="38"/>
    </row>
    <row r="24" spans="1:17" s="5" customFormat="1" ht="15" customHeight="1" x14ac:dyDescent="0.2">
      <c r="A24" s="6">
        <v>45039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10">
        <f>Tabelle1347891011121323457812345[[#This Row],[Datum]]</f>
        <v>45039</v>
      </c>
      <c r="Q24" s="38"/>
    </row>
    <row r="25" spans="1:17" s="5" customFormat="1" ht="15" customHeight="1" x14ac:dyDescent="0.2">
      <c r="A25" s="6">
        <v>45040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10">
        <f>Tabelle1347891011121323457812345[[#This Row],[Datum]]</f>
        <v>45040</v>
      </c>
      <c r="Q25" s="38"/>
    </row>
    <row r="26" spans="1:17" s="5" customFormat="1" ht="15" customHeight="1" x14ac:dyDescent="0.2">
      <c r="A26" s="6">
        <v>45041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10">
        <f>Tabelle1347891011121323457812345[[#This Row],[Datum]]</f>
        <v>45041</v>
      </c>
      <c r="Q26" s="38"/>
    </row>
    <row r="27" spans="1:17" s="5" customFormat="1" ht="15" customHeight="1" x14ac:dyDescent="0.2">
      <c r="A27" s="6">
        <v>45042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10">
        <f>Tabelle1347891011121323457812345[[#This Row],[Datum]]</f>
        <v>45042</v>
      </c>
      <c r="Q27" s="38"/>
    </row>
    <row r="28" spans="1:17" s="5" customFormat="1" ht="15" customHeight="1" x14ac:dyDescent="0.2">
      <c r="A28" s="6">
        <v>45043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7"/>
      <c r="P28" s="10">
        <f>Tabelle1347891011121323457812345[[#This Row],[Datum]]</f>
        <v>45043</v>
      </c>
      <c r="Q28" s="38"/>
    </row>
    <row r="29" spans="1:17" s="5" customFormat="1" ht="15" customHeight="1" x14ac:dyDescent="0.2">
      <c r="A29" s="6">
        <v>45044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7"/>
      <c r="P29" s="10">
        <f>Tabelle1347891011121323457812345[[#This Row],[Datum]]</f>
        <v>45044</v>
      </c>
      <c r="Q29" s="38"/>
    </row>
    <row r="30" spans="1:17" s="5" customFormat="1" ht="15" customHeight="1" x14ac:dyDescent="0.2">
      <c r="A30" s="6">
        <v>45045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7"/>
      <c r="P30" s="10">
        <f>Tabelle1347891011121323457812345[[#This Row],[Datum]]</f>
        <v>45045</v>
      </c>
      <c r="Q30" s="38"/>
    </row>
    <row r="31" spans="1:17" s="5" customFormat="1" ht="15" customHeight="1" thickBot="1" x14ac:dyDescent="0.25">
      <c r="A31" s="6">
        <v>45046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67"/>
      <c r="N31" s="67"/>
      <c r="O31" s="7"/>
      <c r="P31" s="10">
        <f>Tabelle1347891011121323457812345[[#This Row],[Datum]]</f>
        <v>45046</v>
      </c>
      <c r="Q31" s="38"/>
    </row>
    <row r="32" spans="1:17" s="12" customFormat="1" ht="17.25" customHeight="1" thickBot="1" x14ac:dyDescent="0.25">
      <c r="A32" s="63" t="s">
        <v>4</v>
      </c>
      <c r="B32" s="48">
        <f t="shared" ref="B32:O32" si="0">SUM(B2:B31)</f>
        <v>0</v>
      </c>
      <c r="C32" s="49">
        <f t="shared" si="0"/>
        <v>0</v>
      </c>
      <c r="D32" s="49">
        <f t="shared" si="0"/>
        <v>0</v>
      </c>
      <c r="E32" s="49">
        <f t="shared" si="0"/>
        <v>0</v>
      </c>
      <c r="F32" s="49">
        <f t="shared" si="0"/>
        <v>0</v>
      </c>
      <c r="G32" s="49">
        <f t="shared" si="0"/>
        <v>0</v>
      </c>
      <c r="H32" s="49">
        <f t="shared" si="0"/>
        <v>0</v>
      </c>
      <c r="I32" s="49">
        <f t="shared" si="0"/>
        <v>0</v>
      </c>
      <c r="J32" s="49">
        <f t="shared" si="0"/>
        <v>0</v>
      </c>
      <c r="K32" s="49">
        <f t="shared" si="0"/>
        <v>0</v>
      </c>
      <c r="L32" s="49">
        <f t="shared" si="0"/>
        <v>0</v>
      </c>
      <c r="M32" s="49">
        <f t="shared" si="0"/>
        <v>0</v>
      </c>
      <c r="N32" s="49">
        <f t="shared" si="0"/>
        <v>0</v>
      </c>
      <c r="O32" s="50">
        <f t="shared" si="0"/>
        <v>0</v>
      </c>
      <c r="P32" s="64" t="s">
        <v>4</v>
      </c>
      <c r="Q32" s="11"/>
    </row>
    <row r="33" spans="1:16" ht="13.5" thickBot="1" x14ac:dyDescent="0.25"/>
    <row r="34" spans="1:16" ht="23.25" customHeight="1" thickBot="1" x14ac:dyDescent="0.25">
      <c r="A34" s="53" t="s">
        <v>14</v>
      </c>
      <c r="B34" s="54">
        <f>SUM(B35:B42)</f>
        <v>1036</v>
      </c>
      <c r="C34" s="58"/>
      <c r="D34" s="81" t="s">
        <v>5</v>
      </c>
      <c r="E34" s="82"/>
      <c r="F34" s="55">
        <f>SUM(B32:O32)</f>
        <v>0</v>
      </c>
      <c r="G34" s="58"/>
      <c r="H34" s="83" t="s">
        <v>20</v>
      </c>
      <c r="I34" s="84"/>
      <c r="J34" s="62">
        <f>B34-F34</f>
        <v>1036</v>
      </c>
      <c r="K34" s="58"/>
      <c r="L34" s="59"/>
      <c r="M34" s="59"/>
      <c r="N34" s="59"/>
      <c r="O34" s="56"/>
      <c r="P34" s="57"/>
    </row>
    <row r="35" spans="1:16" x14ac:dyDescent="0.2">
      <c r="A35" s="20" t="s">
        <v>13</v>
      </c>
      <c r="B35" s="41">
        <v>219</v>
      </c>
      <c r="C35" s="19"/>
      <c r="D35" s="21"/>
      <c r="E35" s="21"/>
      <c r="F35" s="21"/>
      <c r="G35" s="21"/>
      <c r="H35" s="21"/>
      <c r="I35" s="21"/>
      <c r="J35" s="19"/>
      <c r="K35" s="18"/>
      <c r="L35" s="19"/>
      <c r="M35" s="19"/>
      <c r="N35" s="22"/>
      <c r="O35" s="19"/>
      <c r="P35" s="46"/>
    </row>
    <row r="36" spans="1:16" x14ac:dyDescent="0.2">
      <c r="A36" s="20" t="s">
        <v>8</v>
      </c>
      <c r="B36" s="41">
        <v>269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6" x14ac:dyDescent="0.2">
      <c r="A37" s="20" t="s">
        <v>7</v>
      </c>
      <c r="B37" s="41">
        <v>309</v>
      </c>
      <c r="C37" s="23"/>
      <c r="D37" s="21"/>
      <c r="E37" s="21"/>
      <c r="F37" s="18"/>
      <c r="G37" s="18"/>
      <c r="H37" s="18"/>
      <c r="I37" s="21"/>
      <c r="J37" s="24"/>
      <c r="K37" s="19"/>
      <c r="L37" s="25"/>
      <c r="M37" s="26"/>
      <c r="N37" s="18"/>
      <c r="O37" s="25"/>
      <c r="P37" s="46"/>
    </row>
    <row r="38" spans="1:16" x14ac:dyDescent="0.2">
      <c r="A38" s="20" t="s">
        <v>9</v>
      </c>
      <c r="B38" s="42">
        <v>125</v>
      </c>
      <c r="C38" s="23"/>
      <c r="D38" s="21"/>
      <c r="E38" s="21"/>
      <c r="F38" s="21"/>
      <c r="G38" s="21"/>
      <c r="H38" s="21"/>
      <c r="I38" s="21"/>
      <c r="J38" s="25"/>
      <c r="K38" s="25"/>
      <c r="L38" s="25"/>
      <c r="M38" s="28"/>
      <c r="N38" s="29"/>
      <c r="O38" s="30"/>
      <c r="P38" s="45"/>
    </row>
    <row r="39" spans="1:16" x14ac:dyDescent="0.2">
      <c r="A39" s="27" t="s">
        <v>21</v>
      </c>
      <c r="B39" s="42">
        <v>68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6" x14ac:dyDescent="0.2">
      <c r="A40" s="27" t="s">
        <v>10</v>
      </c>
      <c r="B40" s="42"/>
      <c r="C40" s="23"/>
      <c r="D40" s="23"/>
      <c r="E40" s="23"/>
      <c r="F40" s="25"/>
      <c r="G40" s="25"/>
      <c r="H40" s="25"/>
      <c r="I40" s="25"/>
      <c r="J40" s="25"/>
      <c r="K40" s="31"/>
      <c r="L40" s="31"/>
      <c r="M40" s="31"/>
      <c r="N40" s="31"/>
      <c r="O40" s="25"/>
      <c r="P40" s="46"/>
    </row>
    <row r="41" spans="1:16" x14ac:dyDescent="0.2">
      <c r="A41" s="27" t="s">
        <v>11</v>
      </c>
      <c r="B41" s="42">
        <v>30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47"/>
    </row>
    <row r="42" spans="1:16" x14ac:dyDescent="0.2">
      <c r="A42" s="27" t="s">
        <v>12</v>
      </c>
      <c r="B42" s="42">
        <v>16</v>
      </c>
      <c r="P42" s="45"/>
    </row>
    <row r="43" spans="1:16" x14ac:dyDescent="0.2">
      <c r="P43" s="45"/>
    </row>
  </sheetData>
  <mergeCells count="2">
    <mergeCell ref="H34:I34"/>
    <mergeCell ref="D34:E34"/>
  </mergeCells>
  <conditionalFormatting sqref="J34">
    <cfRule type="cellIs" dxfId="197" priority="1" operator="greaterThan">
      <formula>0</formula>
    </cfRule>
    <cfRule type="cellIs" dxfId="196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4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45047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Tabelle13478910111213234578123456[[#This Row],[Datum]]</f>
        <v>45047</v>
      </c>
      <c r="Q2" s="4"/>
    </row>
    <row r="3" spans="1:17" s="5" customFormat="1" ht="15" customHeight="1" x14ac:dyDescent="0.2">
      <c r="A3" s="6">
        <v>45048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Tabelle13478910111213234578123456[[#This Row],[Datum]]</f>
        <v>45048</v>
      </c>
      <c r="Q3" s="4"/>
    </row>
    <row r="4" spans="1:17" s="5" customFormat="1" ht="15" customHeight="1" x14ac:dyDescent="0.2">
      <c r="A4" s="6">
        <v>45049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Tabelle13478910111213234578123456[[#This Row],[Datum]]</f>
        <v>45049</v>
      </c>
      <c r="Q4" s="4"/>
    </row>
    <row r="5" spans="1:17" s="5" customFormat="1" ht="15" customHeight="1" x14ac:dyDescent="0.2">
      <c r="A5" s="6">
        <v>45050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Tabelle13478910111213234578123456[[#This Row],[Datum]]</f>
        <v>45050</v>
      </c>
      <c r="Q5" s="4"/>
    </row>
    <row r="6" spans="1:17" s="5" customFormat="1" ht="15" customHeight="1" x14ac:dyDescent="0.2">
      <c r="A6" s="6">
        <v>45051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Tabelle13478910111213234578123456[[#This Row],[Datum]]</f>
        <v>45051</v>
      </c>
      <c r="Q6" s="4"/>
    </row>
    <row r="7" spans="1:17" s="5" customFormat="1" ht="15" customHeight="1" x14ac:dyDescent="0.2">
      <c r="A7" s="6">
        <v>45052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Tabelle13478910111213234578123456[[#This Row],[Datum]]</f>
        <v>45052</v>
      </c>
      <c r="Q7" s="4"/>
    </row>
    <row r="8" spans="1:17" s="5" customFormat="1" ht="15" customHeight="1" x14ac:dyDescent="0.2">
      <c r="A8" s="6">
        <v>45053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Tabelle13478910111213234578123456[[#This Row],[Datum]]</f>
        <v>45053</v>
      </c>
      <c r="Q8" s="4"/>
    </row>
    <row r="9" spans="1:17" s="5" customFormat="1" ht="15" customHeight="1" x14ac:dyDescent="0.2">
      <c r="A9" s="6">
        <v>45054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Tabelle13478910111213234578123456[[#This Row],[Datum]]</f>
        <v>45054</v>
      </c>
      <c r="Q9" s="4"/>
    </row>
    <row r="10" spans="1:17" s="5" customFormat="1" ht="15" customHeight="1" x14ac:dyDescent="0.2">
      <c r="A10" s="6">
        <v>45055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Tabelle13478910111213234578123456[[#This Row],[Datum]]</f>
        <v>45055</v>
      </c>
      <c r="Q10" s="4"/>
    </row>
    <row r="11" spans="1:17" s="5" customFormat="1" ht="15" customHeight="1" x14ac:dyDescent="0.2">
      <c r="A11" s="6">
        <v>45056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Tabelle13478910111213234578123456[[#This Row],[Datum]]</f>
        <v>45056</v>
      </c>
      <c r="Q11" s="4"/>
    </row>
    <row r="12" spans="1:17" s="5" customFormat="1" ht="15" customHeight="1" x14ac:dyDescent="0.2">
      <c r="A12" s="6">
        <v>45057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Tabelle13478910111213234578123456[[#This Row],[Datum]]</f>
        <v>45057</v>
      </c>
      <c r="Q12" s="4"/>
    </row>
    <row r="13" spans="1:17" s="5" customFormat="1" ht="15" customHeight="1" x14ac:dyDescent="0.2">
      <c r="A13" s="6">
        <v>45058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Tabelle13478910111213234578123456[[#This Row],[Datum]]</f>
        <v>45058</v>
      </c>
      <c r="Q13" s="4"/>
    </row>
    <row r="14" spans="1:17" s="5" customFormat="1" ht="15" customHeight="1" x14ac:dyDescent="0.2">
      <c r="A14" s="6">
        <v>45059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Tabelle13478910111213234578123456[[#This Row],[Datum]]</f>
        <v>45059</v>
      </c>
      <c r="Q14" s="4"/>
    </row>
    <row r="15" spans="1:17" s="5" customFormat="1" ht="15" customHeight="1" x14ac:dyDescent="0.2">
      <c r="A15" s="6">
        <v>45060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Tabelle13478910111213234578123456[[#This Row],[Datum]]</f>
        <v>45060</v>
      </c>
      <c r="Q15" s="4"/>
    </row>
    <row r="16" spans="1:17" s="5" customFormat="1" ht="15" customHeight="1" x14ac:dyDescent="0.2">
      <c r="A16" s="6">
        <v>45061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Tabelle13478910111213234578123456[[#This Row],[Datum]]</f>
        <v>45061</v>
      </c>
      <c r="Q16" s="4"/>
    </row>
    <row r="17" spans="1:17" s="5" customFormat="1" ht="15" customHeight="1" x14ac:dyDescent="0.2">
      <c r="A17" s="6">
        <v>45062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Tabelle13478910111213234578123456[[#This Row],[Datum]]</f>
        <v>45062</v>
      </c>
      <c r="Q17" s="4"/>
    </row>
    <row r="18" spans="1:17" s="5" customFormat="1" ht="15" customHeight="1" x14ac:dyDescent="0.2">
      <c r="A18" s="6">
        <v>45063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Tabelle13478910111213234578123456[[#This Row],[Datum]]</f>
        <v>45063</v>
      </c>
      <c r="Q18" s="4"/>
    </row>
    <row r="19" spans="1:17" s="5" customFormat="1" ht="15" customHeight="1" x14ac:dyDescent="0.2">
      <c r="A19" s="6">
        <v>45064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Tabelle13478910111213234578123456[[#This Row],[Datum]]</f>
        <v>45064</v>
      </c>
      <c r="Q19" s="4"/>
    </row>
    <row r="20" spans="1:17" s="5" customFormat="1" ht="15" customHeight="1" x14ac:dyDescent="0.2">
      <c r="A20" s="6">
        <v>45065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Tabelle13478910111213234578123456[[#This Row],[Datum]]</f>
        <v>45065</v>
      </c>
      <c r="Q20" s="4"/>
    </row>
    <row r="21" spans="1:17" s="5" customFormat="1" ht="15" customHeight="1" x14ac:dyDescent="0.2">
      <c r="A21" s="6">
        <v>45066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Tabelle13478910111213234578123456[[#This Row],[Datum]]</f>
        <v>45066</v>
      </c>
      <c r="Q21" s="4"/>
    </row>
    <row r="22" spans="1:17" s="5" customFormat="1" ht="15" customHeight="1" x14ac:dyDescent="0.2">
      <c r="A22" s="6">
        <v>45067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Tabelle13478910111213234578123456[[#This Row],[Datum]]</f>
        <v>45067</v>
      </c>
      <c r="Q22" s="4"/>
    </row>
    <row r="23" spans="1:17" s="5" customFormat="1" ht="15" customHeight="1" x14ac:dyDescent="0.2">
      <c r="A23" s="6">
        <v>45068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Tabelle13478910111213234578123456[[#This Row],[Datum]]</f>
        <v>45068</v>
      </c>
      <c r="Q23" s="4"/>
    </row>
    <row r="24" spans="1:17" s="5" customFormat="1" ht="15" customHeight="1" x14ac:dyDescent="0.2">
      <c r="A24" s="6">
        <v>45069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Tabelle13478910111213234578123456[[#This Row],[Datum]]</f>
        <v>45069</v>
      </c>
      <c r="Q24" s="4"/>
    </row>
    <row r="25" spans="1:17" s="5" customFormat="1" ht="15" customHeight="1" x14ac:dyDescent="0.2">
      <c r="A25" s="6">
        <v>45070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Tabelle13478910111213234578123456[[#This Row],[Datum]]</f>
        <v>45070</v>
      </c>
      <c r="Q25" s="4"/>
    </row>
    <row r="26" spans="1:17" s="5" customFormat="1" ht="15" customHeight="1" x14ac:dyDescent="0.2">
      <c r="A26" s="6">
        <v>45071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Tabelle13478910111213234578123456[[#This Row],[Datum]]</f>
        <v>45071</v>
      </c>
      <c r="Q26" s="4"/>
    </row>
    <row r="27" spans="1:17" s="5" customFormat="1" ht="15" customHeight="1" x14ac:dyDescent="0.2">
      <c r="A27" s="6">
        <v>45072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Tabelle13478910111213234578123456[[#This Row],[Datum]]</f>
        <v>45072</v>
      </c>
      <c r="Q27" s="4"/>
    </row>
    <row r="28" spans="1:17" s="5" customFormat="1" ht="15" customHeight="1" x14ac:dyDescent="0.2">
      <c r="A28" s="6">
        <v>45073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Tabelle13478910111213234578123456[[#This Row],[Datum]]</f>
        <v>45073</v>
      </c>
      <c r="Q28" s="4"/>
    </row>
    <row r="29" spans="1:17" s="5" customFormat="1" ht="15" customHeight="1" x14ac:dyDescent="0.2">
      <c r="A29" s="6">
        <v>45074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Tabelle13478910111213234578123456[[#This Row],[Datum]]</f>
        <v>45074</v>
      </c>
      <c r="Q29" s="4"/>
    </row>
    <row r="30" spans="1:17" s="5" customFormat="1" ht="15" customHeight="1" x14ac:dyDescent="0.2">
      <c r="A30" s="6">
        <v>45075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Tabelle13478910111213234578123456[[#This Row],[Datum]]</f>
        <v>45075</v>
      </c>
      <c r="Q30" s="4"/>
    </row>
    <row r="31" spans="1:17" s="5" customFormat="1" ht="15" customHeight="1" x14ac:dyDescent="0.2">
      <c r="A31" s="6">
        <v>45076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Tabelle13478910111213234578123456[[#This Row],[Datum]]</f>
        <v>45076</v>
      </c>
      <c r="Q31" s="4"/>
    </row>
    <row r="32" spans="1:17" s="5" customFormat="1" ht="15" customHeight="1" thickBot="1" x14ac:dyDescent="0.25">
      <c r="A32" s="6">
        <v>45077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Tabelle13478910111213234578123456[[#This Row],[Datum]]</f>
        <v>45077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23.2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176" priority="1" operator="greaterThan">
      <formula>0</formula>
    </cfRule>
    <cfRule type="cellIs" dxfId="175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3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45078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Tabelle134789101112132345781234567[[#This Row],[Datum]]</f>
        <v>45078</v>
      </c>
      <c r="Q2" s="4"/>
    </row>
    <row r="3" spans="1:17" s="5" customFormat="1" ht="15" customHeight="1" x14ac:dyDescent="0.2">
      <c r="A3" s="6">
        <v>45079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Tabelle134789101112132345781234567[[#This Row],[Datum]]</f>
        <v>45079</v>
      </c>
      <c r="Q3" s="4"/>
    </row>
    <row r="4" spans="1:17" s="5" customFormat="1" ht="15" customHeight="1" x14ac:dyDescent="0.2">
      <c r="A4" s="6">
        <v>45080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Tabelle134789101112132345781234567[[#This Row],[Datum]]</f>
        <v>45080</v>
      </c>
      <c r="Q4" s="4"/>
    </row>
    <row r="5" spans="1:17" s="5" customFormat="1" ht="15" customHeight="1" x14ac:dyDescent="0.2">
      <c r="A5" s="6">
        <v>45081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Tabelle134789101112132345781234567[[#This Row],[Datum]]</f>
        <v>45081</v>
      </c>
      <c r="Q5" s="4"/>
    </row>
    <row r="6" spans="1:17" s="5" customFormat="1" ht="15" customHeight="1" x14ac:dyDescent="0.2">
      <c r="A6" s="6">
        <v>45082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Tabelle134789101112132345781234567[[#This Row],[Datum]]</f>
        <v>45082</v>
      </c>
      <c r="Q6" s="4"/>
    </row>
    <row r="7" spans="1:17" s="5" customFormat="1" ht="15" customHeight="1" x14ac:dyDescent="0.2">
      <c r="A7" s="6">
        <v>45083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Tabelle134789101112132345781234567[[#This Row],[Datum]]</f>
        <v>45083</v>
      </c>
      <c r="Q7" s="4"/>
    </row>
    <row r="8" spans="1:17" s="5" customFormat="1" ht="15" customHeight="1" x14ac:dyDescent="0.2">
      <c r="A8" s="6">
        <v>45084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Tabelle134789101112132345781234567[[#This Row],[Datum]]</f>
        <v>45084</v>
      </c>
      <c r="Q8" s="4"/>
    </row>
    <row r="9" spans="1:17" s="5" customFormat="1" ht="15" customHeight="1" x14ac:dyDescent="0.2">
      <c r="A9" s="6">
        <v>45085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Tabelle134789101112132345781234567[[#This Row],[Datum]]</f>
        <v>45085</v>
      </c>
      <c r="Q9" s="4"/>
    </row>
    <row r="10" spans="1:17" s="5" customFormat="1" ht="15" customHeight="1" x14ac:dyDescent="0.2">
      <c r="A10" s="6">
        <v>45086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Tabelle134789101112132345781234567[[#This Row],[Datum]]</f>
        <v>45086</v>
      </c>
      <c r="Q10" s="4"/>
    </row>
    <row r="11" spans="1:17" s="5" customFormat="1" ht="15" customHeight="1" x14ac:dyDescent="0.2">
      <c r="A11" s="6">
        <v>45087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Tabelle134789101112132345781234567[[#This Row],[Datum]]</f>
        <v>45087</v>
      </c>
      <c r="Q11" s="4"/>
    </row>
    <row r="12" spans="1:17" s="5" customFormat="1" ht="15" customHeight="1" x14ac:dyDescent="0.2">
      <c r="A12" s="6">
        <v>45088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Tabelle134789101112132345781234567[[#This Row],[Datum]]</f>
        <v>45088</v>
      </c>
      <c r="Q12" s="4"/>
    </row>
    <row r="13" spans="1:17" s="5" customFormat="1" ht="15" customHeight="1" x14ac:dyDescent="0.2">
      <c r="A13" s="6">
        <v>45089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Tabelle134789101112132345781234567[[#This Row],[Datum]]</f>
        <v>45089</v>
      </c>
      <c r="Q13" s="4"/>
    </row>
    <row r="14" spans="1:17" s="5" customFormat="1" ht="15" customHeight="1" x14ac:dyDescent="0.2">
      <c r="A14" s="6">
        <v>45090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Tabelle134789101112132345781234567[[#This Row],[Datum]]</f>
        <v>45090</v>
      </c>
      <c r="Q14" s="4"/>
    </row>
    <row r="15" spans="1:17" s="5" customFormat="1" ht="15" customHeight="1" x14ac:dyDescent="0.2">
      <c r="A15" s="6">
        <v>45091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Tabelle134789101112132345781234567[[#This Row],[Datum]]</f>
        <v>45091</v>
      </c>
      <c r="Q15" s="4"/>
    </row>
    <row r="16" spans="1:17" s="5" customFormat="1" ht="15" customHeight="1" x14ac:dyDescent="0.2">
      <c r="A16" s="6">
        <v>45092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Tabelle134789101112132345781234567[[#This Row],[Datum]]</f>
        <v>45092</v>
      </c>
      <c r="Q16" s="4"/>
    </row>
    <row r="17" spans="1:17" s="5" customFormat="1" ht="15" customHeight="1" x14ac:dyDescent="0.2">
      <c r="A17" s="6">
        <v>45093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Tabelle134789101112132345781234567[[#This Row],[Datum]]</f>
        <v>45093</v>
      </c>
      <c r="Q17" s="4"/>
    </row>
    <row r="18" spans="1:17" s="5" customFormat="1" ht="15" customHeight="1" x14ac:dyDescent="0.2">
      <c r="A18" s="6">
        <v>45094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Tabelle134789101112132345781234567[[#This Row],[Datum]]</f>
        <v>45094</v>
      </c>
      <c r="Q18" s="4"/>
    </row>
    <row r="19" spans="1:17" s="5" customFormat="1" ht="15" customHeight="1" x14ac:dyDescent="0.2">
      <c r="A19" s="6">
        <v>45095</v>
      </c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Tabelle134789101112132345781234567[[#This Row],[Datum]]</f>
        <v>45095</v>
      </c>
      <c r="Q19" s="4"/>
    </row>
    <row r="20" spans="1:17" s="5" customFormat="1" ht="15" customHeight="1" x14ac:dyDescent="0.2">
      <c r="A20" s="6">
        <v>45096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Tabelle134789101112132345781234567[[#This Row],[Datum]]</f>
        <v>45096</v>
      </c>
      <c r="Q20" s="4"/>
    </row>
    <row r="21" spans="1:17" s="5" customFormat="1" ht="15" customHeight="1" x14ac:dyDescent="0.2">
      <c r="A21" s="6">
        <v>45097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Tabelle134789101112132345781234567[[#This Row],[Datum]]</f>
        <v>45097</v>
      </c>
      <c r="Q21" s="4"/>
    </row>
    <row r="22" spans="1:17" s="5" customFormat="1" ht="15" customHeight="1" x14ac:dyDescent="0.2">
      <c r="A22" s="6">
        <v>45098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Tabelle134789101112132345781234567[[#This Row],[Datum]]</f>
        <v>45098</v>
      </c>
      <c r="Q22" s="4"/>
    </row>
    <row r="23" spans="1:17" s="5" customFormat="1" ht="15" customHeight="1" x14ac:dyDescent="0.2">
      <c r="A23" s="6">
        <v>45099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Tabelle134789101112132345781234567[[#This Row],[Datum]]</f>
        <v>45099</v>
      </c>
      <c r="Q23" s="4"/>
    </row>
    <row r="24" spans="1:17" s="5" customFormat="1" ht="15" customHeight="1" x14ac:dyDescent="0.2">
      <c r="A24" s="6">
        <v>45100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Tabelle134789101112132345781234567[[#This Row],[Datum]]</f>
        <v>45100</v>
      </c>
      <c r="Q24" s="4"/>
    </row>
    <row r="25" spans="1:17" s="5" customFormat="1" ht="15" customHeight="1" x14ac:dyDescent="0.2">
      <c r="A25" s="6">
        <v>45101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Tabelle134789101112132345781234567[[#This Row],[Datum]]</f>
        <v>45101</v>
      </c>
      <c r="Q25" s="4"/>
    </row>
    <row r="26" spans="1:17" s="5" customFormat="1" ht="15" customHeight="1" x14ac:dyDescent="0.2">
      <c r="A26" s="6">
        <v>45102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Tabelle134789101112132345781234567[[#This Row],[Datum]]</f>
        <v>45102</v>
      </c>
      <c r="Q26" s="4"/>
    </row>
    <row r="27" spans="1:17" s="5" customFormat="1" ht="15" customHeight="1" x14ac:dyDescent="0.2">
      <c r="A27" s="6">
        <v>45103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Tabelle134789101112132345781234567[[#This Row],[Datum]]</f>
        <v>45103</v>
      </c>
      <c r="Q27" s="4"/>
    </row>
    <row r="28" spans="1:17" s="5" customFormat="1" ht="15" customHeight="1" x14ac:dyDescent="0.2">
      <c r="A28" s="6">
        <v>45104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Tabelle134789101112132345781234567[[#This Row],[Datum]]</f>
        <v>45104</v>
      </c>
      <c r="Q28" s="4"/>
    </row>
    <row r="29" spans="1:17" s="5" customFormat="1" ht="15" customHeight="1" x14ac:dyDescent="0.2">
      <c r="A29" s="6">
        <v>45105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Tabelle134789101112132345781234567[[#This Row],[Datum]]</f>
        <v>45105</v>
      </c>
      <c r="Q29" s="4"/>
    </row>
    <row r="30" spans="1:17" s="5" customFormat="1" ht="15" customHeight="1" x14ac:dyDescent="0.2">
      <c r="A30" s="6">
        <v>45106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Tabelle134789101112132345781234567[[#This Row],[Datum]]</f>
        <v>45106</v>
      </c>
      <c r="Q30" s="4"/>
    </row>
    <row r="31" spans="1:17" s="5" customFormat="1" ht="15" customHeight="1" thickBot="1" x14ac:dyDescent="0.25">
      <c r="A31" s="6">
        <v>45107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67"/>
      <c r="N31" s="67"/>
      <c r="O31" s="8"/>
      <c r="P31" s="10">
        <f>Tabelle134789101112132345781234567[[#This Row],[Datum]]</f>
        <v>45107</v>
      </c>
      <c r="Q31" s="4"/>
    </row>
    <row r="32" spans="1:17" s="12" customFormat="1" ht="17.25" customHeight="1" thickBot="1" x14ac:dyDescent="0.25">
      <c r="A32" s="63" t="s">
        <v>4</v>
      </c>
      <c r="B32" s="48">
        <f t="shared" ref="B32:O32" si="0">SUM(B2:B31)</f>
        <v>0</v>
      </c>
      <c r="C32" s="49">
        <f t="shared" si="0"/>
        <v>0</v>
      </c>
      <c r="D32" s="49">
        <f t="shared" si="0"/>
        <v>0</v>
      </c>
      <c r="E32" s="49">
        <f t="shared" si="0"/>
        <v>0</v>
      </c>
      <c r="F32" s="49">
        <f t="shared" si="0"/>
        <v>0</v>
      </c>
      <c r="G32" s="49">
        <f t="shared" si="0"/>
        <v>0</v>
      </c>
      <c r="H32" s="49">
        <f t="shared" si="0"/>
        <v>0</v>
      </c>
      <c r="I32" s="49">
        <f t="shared" si="0"/>
        <v>0</v>
      </c>
      <c r="J32" s="49">
        <f t="shared" si="0"/>
        <v>0</v>
      </c>
      <c r="K32" s="49">
        <f t="shared" si="0"/>
        <v>0</v>
      </c>
      <c r="L32" s="49">
        <f t="shared" si="0"/>
        <v>0</v>
      </c>
      <c r="M32" s="49">
        <f t="shared" si="0"/>
        <v>0</v>
      </c>
      <c r="N32" s="49">
        <f t="shared" si="0"/>
        <v>0</v>
      </c>
      <c r="O32" s="50">
        <f t="shared" si="0"/>
        <v>0</v>
      </c>
      <c r="P32" s="64" t="s">
        <v>4</v>
      </c>
      <c r="Q32" s="11"/>
    </row>
    <row r="33" spans="1:16" ht="13.5" thickBot="1" x14ac:dyDescent="0.25"/>
    <row r="34" spans="1:16" ht="23.25" customHeight="1" thickBot="1" x14ac:dyDescent="0.25">
      <c r="A34" s="53" t="s">
        <v>14</v>
      </c>
      <c r="B34" s="54">
        <f>SUM(B35:B42)</f>
        <v>1036</v>
      </c>
      <c r="C34" s="58"/>
      <c r="D34" s="81" t="s">
        <v>5</v>
      </c>
      <c r="E34" s="82"/>
      <c r="F34" s="55">
        <f>SUM(B32:O32)</f>
        <v>0</v>
      </c>
      <c r="G34" s="58"/>
      <c r="H34" s="83" t="s">
        <v>20</v>
      </c>
      <c r="I34" s="84"/>
      <c r="J34" s="62">
        <f>B34-F34</f>
        <v>1036</v>
      </c>
      <c r="K34" s="58"/>
      <c r="L34" s="59"/>
      <c r="M34" s="59"/>
      <c r="N34" s="59"/>
      <c r="O34" s="56"/>
      <c r="P34" s="57"/>
    </row>
    <row r="35" spans="1:16" x14ac:dyDescent="0.2">
      <c r="A35" s="20" t="s">
        <v>13</v>
      </c>
      <c r="B35" s="41">
        <v>219</v>
      </c>
      <c r="C35" s="19"/>
      <c r="D35" s="21"/>
      <c r="E35" s="21"/>
      <c r="F35" s="21"/>
      <c r="G35" s="21"/>
      <c r="H35" s="21"/>
      <c r="I35" s="21"/>
      <c r="J35" s="19"/>
      <c r="K35" s="18"/>
      <c r="L35" s="19"/>
      <c r="M35" s="19"/>
      <c r="N35" s="22"/>
      <c r="O35" s="19"/>
      <c r="P35" s="46"/>
    </row>
    <row r="36" spans="1:16" x14ac:dyDescent="0.2">
      <c r="A36" s="20" t="s">
        <v>8</v>
      </c>
      <c r="B36" s="41">
        <v>269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6" x14ac:dyDescent="0.2">
      <c r="A37" s="20" t="s">
        <v>7</v>
      </c>
      <c r="B37" s="41">
        <v>309</v>
      </c>
      <c r="C37" s="23"/>
      <c r="D37" s="21"/>
      <c r="E37" s="21"/>
      <c r="F37" s="18"/>
      <c r="G37" s="18"/>
      <c r="H37" s="18"/>
      <c r="I37" s="21"/>
      <c r="J37" s="24"/>
      <c r="K37" s="19"/>
      <c r="L37" s="25"/>
      <c r="M37" s="26"/>
      <c r="N37" s="18"/>
      <c r="O37" s="25"/>
      <c r="P37" s="46"/>
    </row>
    <row r="38" spans="1:16" x14ac:dyDescent="0.2">
      <c r="A38" s="20" t="s">
        <v>9</v>
      </c>
      <c r="B38" s="42">
        <v>125</v>
      </c>
      <c r="C38" s="23"/>
      <c r="D38" s="21"/>
      <c r="E38" s="21"/>
      <c r="F38" s="21"/>
      <c r="G38" s="21"/>
      <c r="H38" s="21"/>
      <c r="I38" s="21"/>
      <c r="J38" s="25"/>
      <c r="K38" s="25"/>
      <c r="L38" s="25"/>
      <c r="M38" s="28"/>
      <c r="N38" s="29"/>
      <c r="O38" s="30"/>
      <c r="P38" s="45"/>
    </row>
    <row r="39" spans="1:16" x14ac:dyDescent="0.2">
      <c r="A39" s="27" t="s">
        <v>21</v>
      </c>
      <c r="B39" s="42">
        <v>68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6" x14ac:dyDescent="0.2">
      <c r="A40" s="27" t="s">
        <v>10</v>
      </c>
      <c r="B40" s="42"/>
      <c r="C40" s="23"/>
      <c r="D40" s="23"/>
      <c r="E40" s="23"/>
      <c r="F40" s="25"/>
      <c r="G40" s="25"/>
      <c r="H40" s="25"/>
      <c r="I40" s="25"/>
      <c r="J40" s="25"/>
      <c r="K40" s="31"/>
      <c r="L40" s="31"/>
      <c r="M40" s="31"/>
      <c r="N40" s="31"/>
      <c r="O40" s="25"/>
      <c r="P40" s="46"/>
    </row>
    <row r="41" spans="1:16" x14ac:dyDescent="0.2">
      <c r="A41" s="27" t="s">
        <v>11</v>
      </c>
      <c r="B41" s="42">
        <v>30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47"/>
    </row>
    <row r="42" spans="1:16" x14ac:dyDescent="0.2">
      <c r="A42" s="27" t="s">
        <v>12</v>
      </c>
      <c r="B42" s="42">
        <v>16</v>
      </c>
      <c r="P42" s="45"/>
    </row>
    <row r="43" spans="1:16" x14ac:dyDescent="0.2">
      <c r="P43" s="45"/>
    </row>
  </sheetData>
  <mergeCells count="2">
    <mergeCell ref="H34:I34"/>
    <mergeCell ref="D34:E34"/>
  </mergeCells>
  <conditionalFormatting sqref="J34">
    <cfRule type="cellIs" dxfId="155" priority="1" operator="greaterThan">
      <formula>0</formula>
    </cfRule>
    <cfRule type="cellIs" dxfId="154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4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45108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Tabelle1347891011121323457812345678[[#This Row],[Datum]]</f>
        <v>45108</v>
      </c>
      <c r="Q2" s="4"/>
    </row>
    <row r="3" spans="1:17" s="5" customFormat="1" ht="15" customHeight="1" x14ac:dyDescent="0.2">
      <c r="A3" s="6">
        <v>45109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Tabelle1347891011121323457812345678[[#This Row],[Datum]]</f>
        <v>45109</v>
      </c>
      <c r="Q3" s="4"/>
    </row>
    <row r="4" spans="1:17" s="5" customFormat="1" ht="15" customHeight="1" x14ac:dyDescent="0.2">
      <c r="A4" s="6">
        <v>45110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Tabelle1347891011121323457812345678[[#This Row],[Datum]]</f>
        <v>45110</v>
      </c>
      <c r="Q4" s="4"/>
    </row>
    <row r="5" spans="1:17" s="5" customFormat="1" ht="15" customHeight="1" x14ac:dyDescent="0.2">
      <c r="A5" s="6">
        <v>45111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Tabelle1347891011121323457812345678[[#This Row],[Datum]]</f>
        <v>45111</v>
      </c>
      <c r="Q5" s="4"/>
    </row>
    <row r="6" spans="1:17" s="5" customFormat="1" ht="15" customHeight="1" x14ac:dyDescent="0.2">
      <c r="A6" s="6">
        <v>45112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Tabelle1347891011121323457812345678[[#This Row],[Datum]]</f>
        <v>45112</v>
      </c>
      <c r="Q6" s="4"/>
    </row>
    <row r="7" spans="1:17" s="5" customFormat="1" ht="15" customHeight="1" x14ac:dyDescent="0.2">
      <c r="A7" s="6">
        <v>45113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Tabelle1347891011121323457812345678[[#This Row],[Datum]]</f>
        <v>45113</v>
      </c>
      <c r="Q7" s="4"/>
    </row>
    <row r="8" spans="1:17" s="5" customFormat="1" ht="15" customHeight="1" x14ac:dyDescent="0.2">
      <c r="A8" s="6">
        <v>45114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Tabelle1347891011121323457812345678[[#This Row],[Datum]]</f>
        <v>45114</v>
      </c>
      <c r="Q8" s="4"/>
    </row>
    <row r="9" spans="1:17" s="5" customFormat="1" ht="15" customHeight="1" x14ac:dyDescent="0.2">
      <c r="A9" s="6">
        <v>45115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Tabelle1347891011121323457812345678[[#This Row],[Datum]]</f>
        <v>45115</v>
      </c>
      <c r="Q9" s="4"/>
    </row>
    <row r="10" spans="1:17" s="5" customFormat="1" ht="15" customHeight="1" x14ac:dyDescent="0.2">
      <c r="A10" s="6">
        <v>45116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Tabelle1347891011121323457812345678[[#This Row],[Datum]]</f>
        <v>45116</v>
      </c>
      <c r="Q10" s="4"/>
    </row>
    <row r="11" spans="1:17" s="5" customFormat="1" ht="15" customHeight="1" x14ac:dyDescent="0.2">
      <c r="A11" s="6">
        <v>45117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Tabelle1347891011121323457812345678[[#This Row],[Datum]]</f>
        <v>45117</v>
      </c>
      <c r="Q11" s="4"/>
    </row>
    <row r="12" spans="1:17" s="5" customFormat="1" ht="15" customHeight="1" x14ac:dyDescent="0.2">
      <c r="A12" s="6">
        <v>45118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Tabelle1347891011121323457812345678[[#This Row],[Datum]]</f>
        <v>45118</v>
      </c>
      <c r="Q12" s="4"/>
    </row>
    <row r="13" spans="1:17" s="5" customFormat="1" ht="15" customHeight="1" x14ac:dyDescent="0.2">
      <c r="A13" s="6">
        <v>45119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Tabelle1347891011121323457812345678[[#This Row],[Datum]]</f>
        <v>45119</v>
      </c>
      <c r="Q13" s="4"/>
    </row>
    <row r="14" spans="1:17" s="5" customFormat="1" ht="15" customHeight="1" x14ac:dyDescent="0.2">
      <c r="A14" s="6">
        <v>45120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Tabelle1347891011121323457812345678[[#This Row],[Datum]]</f>
        <v>45120</v>
      </c>
      <c r="Q14" s="4"/>
    </row>
    <row r="15" spans="1:17" s="5" customFormat="1" ht="15" customHeight="1" x14ac:dyDescent="0.2">
      <c r="A15" s="6">
        <v>45121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Tabelle1347891011121323457812345678[[#This Row],[Datum]]</f>
        <v>45121</v>
      </c>
      <c r="Q15" s="4"/>
    </row>
    <row r="16" spans="1:17" s="5" customFormat="1" ht="15" customHeight="1" x14ac:dyDescent="0.2">
      <c r="A16" s="6">
        <v>45122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Tabelle1347891011121323457812345678[[#This Row],[Datum]]</f>
        <v>45122</v>
      </c>
      <c r="Q16" s="4"/>
    </row>
    <row r="17" spans="1:17" s="5" customFormat="1" ht="15" customHeight="1" x14ac:dyDescent="0.2">
      <c r="A17" s="6">
        <v>45123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Tabelle1347891011121323457812345678[[#This Row],[Datum]]</f>
        <v>45123</v>
      </c>
      <c r="Q17" s="4"/>
    </row>
    <row r="18" spans="1:17" s="5" customFormat="1" ht="15" customHeight="1" x14ac:dyDescent="0.2">
      <c r="A18" s="6">
        <v>45124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Tabelle1347891011121323457812345678[[#This Row],[Datum]]</f>
        <v>45124</v>
      </c>
      <c r="Q18" s="4"/>
    </row>
    <row r="19" spans="1:17" s="5" customFormat="1" ht="15" customHeight="1" x14ac:dyDescent="0.2">
      <c r="A19" s="6">
        <v>45125</v>
      </c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Tabelle1347891011121323457812345678[[#This Row],[Datum]]</f>
        <v>45125</v>
      </c>
      <c r="Q19" s="4"/>
    </row>
    <row r="20" spans="1:17" s="5" customFormat="1" ht="15" customHeight="1" x14ac:dyDescent="0.2">
      <c r="A20" s="6">
        <v>45126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Tabelle1347891011121323457812345678[[#This Row],[Datum]]</f>
        <v>45126</v>
      </c>
      <c r="Q20" s="4"/>
    </row>
    <row r="21" spans="1:17" s="5" customFormat="1" ht="15" customHeight="1" x14ac:dyDescent="0.2">
      <c r="A21" s="6">
        <v>45127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Tabelle1347891011121323457812345678[[#This Row],[Datum]]</f>
        <v>45127</v>
      </c>
      <c r="Q21" s="4"/>
    </row>
    <row r="22" spans="1:17" s="5" customFormat="1" ht="15" customHeight="1" x14ac:dyDescent="0.2">
      <c r="A22" s="6">
        <v>45128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Tabelle1347891011121323457812345678[[#This Row],[Datum]]</f>
        <v>45128</v>
      </c>
      <c r="Q22" s="4"/>
    </row>
    <row r="23" spans="1:17" s="5" customFormat="1" ht="15" customHeight="1" x14ac:dyDescent="0.2">
      <c r="A23" s="6">
        <v>45129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Tabelle1347891011121323457812345678[[#This Row],[Datum]]</f>
        <v>45129</v>
      </c>
      <c r="Q23" s="4"/>
    </row>
    <row r="24" spans="1:17" s="5" customFormat="1" ht="15" customHeight="1" x14ac:dyDescent="0.2">
      <c r="A24" s="6">
        <v>45130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Tabelle1347891011121323457812345678[[#This Row],[Datum]]</f>
        <v>45130</v>
      </c>
      <c r="Q24" s="4"/>
    </row>
    <row r="25" spans="1:17" s="5" customFormat="1" ht="15" customHeight="1" x14ac:dyDescent="0.2">
      <c r="A25" s="6">
        <v>45131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Tabelle1347891011121323457812345678[[#This Row],[Datum]]</f>
        <v>45131</v>
      </c>
      <c r="Q25" s="4"/>
    </row>
    <row r="26" spans="1:17" s="5" customFormat="1" ht="15" customHeight="1" x14ac:dyDescent="0.2">
      <c r="A26" s="6">
        <v>45132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Tabelle1347891011121323457812345678[[#This Row],[Datum]]</f>
        <v>45132</v>
      </c>
      <c r="Q26" s="4"/>
    </row>
    <row r="27" spans="1:17" s="5" customFormat="1" ht="15" customHeight="1" x14ac:dyDescent="0.2">
      <c r="A27" s="6">
        <v>45133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Tabelle1347891011121323457812345678[[#This Row],[Datum]]</f>
        <v>45133</v>
      </c>
      <c r="Q27" s="4"/>
    </row>
    <row r="28" spans="1:17" s="5" customFormat="1" ht="15" customHeight="1" x14ac:dyDescent="0.2">
      <c r="A28" s="6">
        <v>45134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Tabelle1347891011121323457812345678[[#This Row],[Datum]]</f>
        <v>45134</v>
      </c>
      <c r="Q28" s="4"/>
    </row>
    <row r="29" spans="1:17" s="5" customFormat="1" ht="15" customHeight="1" x14ac:dyDescent="0.2">
      <c r="A29" s="6">
        <v>45135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Tabelle1347891011121323457812345678[[#This Row],[Datum]]</f>
        <v>45135</v>
      </c>
      <c r="Q29" s="4"/>
    </row>
    <row r="30" spans="1:17" s="5" customFormat="1" ht="15" customHeight="1" x14ac:dyDescent="0.2">
      <c r="A30" s="6">
        <v>45136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Tabelle1347891011121323457812345678[[#This Row],[Datum]]</f>
        <v>45136</v>
      </c>
      <c r="Q30" s="4"/>
    </row>
    <row r="31" spans="1:17" s="5" customFormat="1" ht="15" customHeight="1" x14ac:dyDescent="0.2">
      <c r="A31" s="6">
        <v>45137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Tabelle1347891011121323457812345678[[#This Row],[Datum]]</f>
        <v>45137</v>
      </c>
      <c r="Q31" s="4"/>
    </row>
    <row r="32" spans="1:17" s="5" customFormat="1" ht="15" customHeight="1" thickBot="1" x14ac:dyDescent="0.25">
      <c r="A32" s="6">
        <v>45138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Tabelle1347891011121323457812345678[[#This Row],[Datum]]</f>
        <v>45138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23.2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134" priority="1" operator="greaterThan">
      <formula>0</formula>
    </cfRule>
    <cfRule type="cellIs" dxfId="133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4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45139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Tabelle13478910111213234578123456789[[#This Row],[Datum]]</f>
        <v>45139</v>
      </c>
      <c r="Q2" s="4"/>
    </row>
    <row r="3" spans="1:17" s="5" customFormat="1" ht="15" customHeight="1" x14ac:dyDescent="0.2">
      <c r="A3" s="6">
        <v>45140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Tabelle13478910111213234578123456789[[#This Row],[Datum]]</f>
        <v>45140</v>
      </c>
      <c r="Q3" s="4"/>
    </row>
    <row r="4" spans="1:17" s="5" customFormat="1" ht="15" customHeight="1" x14ac:dyDescent="0.2">
      <c r="A4" s="6">
        <v>45141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Tabelle13478910111213234578123456789[[#This Row],[Datum]]</f>
        <v>45141</v>
      </c>
      <c r="Q4" s="4"/>
    </row>
    <row r="5" spans="1:17" s="5" customFormat="1" ht="15" customHeight="1" x14ac:dyDescent="0.2">
      <c r="A5" s="6">
        <v>45142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Tabelle13478910111213234578123456789[[#This Row],[Datum]]</f>
        <v>45142</v>
      </c>
      <c r="Q5" s="4"/>
    </row>
    <row r="6" spans="1:17" s="5" customFormat="1" ht="15" customHeight="1" x14ac:dyDescent="0.2">
      <c r="A6" s="6">
        <v>45143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Tabelle13478910111213234578123456789[[#This Row],[Datum]]</f>
        <v>45143</v>
      </c>
      <c r="Q6" s="4"/>
    </row>
    <row r="7" spans="1:17" s="5" customFormat="1" ht="15" customHeight="1" x14ac:dyDescent="0.2">
      <c r="A7" s="6">
        <v>45144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Tabelle13478910111213234578123456789[[#This Row],[Datum]]</f>
        <v>45144</v>
      </c>
      <c r="Q7" s="4"/>
    </row>
    <row r="8" spans="1:17" s="5" customFormat="1" ht="15" customHeight="1" x14ac:dyDescent="0.2">
      <c r="A8" s="6">
        <v>45145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Tabelle13478910111213234578123456789[[#This Row],[Datum]]</f>
        <v>45145</v>
      </c>
      <c r="Q8" s="4"/>
    </row>
    <row r="9" spans="1:17" s="5" customFormat="1" ht="15" customHeight="1" x14ac:dyDescent="0.2">
      <c r="A9" s="6">
        <v>45146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Tabelle13478910111213234578123456789[[#This Row],[Datum]]</f>
        <v>45146</v>
      </c>
      <c r="Q9" s="4"/>
    </row>
    <row r="10" spans="1:17" s="5" customFormat="1" ht="15" customHeight="1" x14ac:dyDescent="0.2">
      <c r="A10" s="6">
        <v>45147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Tabelle13478910111213234578123456789[[#This Row],[Datum]]</f>
        <v>45147</v>
      </c>
      <c r="Q10" s="4"/>
    </row>
    <row r="11" spans="1:17" s="5" customFormat="1" ht="15" customHeight="1" x14ac:dyDescent="0.2">
      <c r="A11" s="6">
        <v>45148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Tabelle13478910111213234578123456789[[#This Row],[Datum]]</f>
        <v>45148</v>
      </c>
      <c r="Q11" s="4"/>
    </row>
    <row r="12" spans="1:17" s="5" customFormat="1" ht="15" customHeight="1" x14ac:dyDescent="0.2">
      <c r="A12" s="6">
        <v>45149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Tabelle13478910111213234578123456789[[#This Row],[Datum]]</f>
        <v>45149</v>
      </c>
      <c r="Q12" s="4"/>
    </row>
    <row r="13" spans="1:17" s="5" customFormat="1" ht="15" customHeight="1" x14ac:dyDescent="0.2">
      <c r="A13" s="6">
        <v>45150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Tabelle13478910111213234578123456789[[#This Row],[Datum]]</f>
        <v>45150</v>
      </c>
      <c r="Q13" s="4"/>
    </row>
    <row r="14" spans="1:17" s="5" customFormat="1" ht="15" customHeight="1" x14ac:dyDescent="0.2">
      <c r="A14" s="6">
        <v>45151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Tabelle13478910111213234578123456789[[#This Row],[Datum]]</f>
        <v>45151</v>
      </c>
      <c r="Q14" s="4"/>
    </row>
    <row r="15" spans="1:17" s="5" customFormat="1" ht="15" customHeight="1" x14ac:dyDescent="0.2">
      <c r="A15" s="6">
        <v>45152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Tabelle13478910111213234578123456789[[#This Row],[Datum]]</f>
        <v>45152</v>
      </c>
      <c r="Q15" s="4"/>
    </row>
    <row r="16" spans="1:17" s="5" customFormat="1" ht="15" customHeight="1" x14ac:dyDescent="0.2">
      <c r="A16" s="6">
        <v>45153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Tabelle13478910111213234578123456789[[#This Row],[Datum]]</f>
        <v>45153</v>
      </c>
      <c r="Q16" s="4"/>
    </row>
    <row r="17" spans="1:17" s="5" customFormat="1" ht="15" customHeight="1" x14ac:dyDescent="0.2">
      <c r="A17" s="6">
        <v>45154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Tabelle13478910111213234578123456789[[#This Row],[Datum]]</f>
        <v>45154</v>
      </c>
      <c r="Q17" s="4"/>
    </row>
    <row r="18" spans="1:17" s="5" customFormat="1" ht="15" customHeight="1" x14ac:dyDescent="0.2">
      <c r="A18" s="6">
        <v>45155</v>
      </c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Tabelle13478910111213234578123456789[[#This Row],[Datum]]</f>
        <v>45155</v>
      </c>
      <c r="Q18" s="4"/>
    </row>
    <row r="19" spans="1:17" s="5" customFormat="1" ht="15" customHeight="1" x14ac:dyDescent="0.2">
      <c r="A19" s="6">
        <v>45156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Tabelle13478910111213234578123456789[[#This Row],[Datum]]</f>
        <v>45156</v>
      </c>
      <c r="Q19" s="4"/>
    </row>
    <row r="20" spans="1:17" s="5" customFormat="1" ht="15" customHeight="1" x14ac:dyDescent="0.2">
      <c r="A20" s="6">
        <v>45157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Tabelle13478910111213234578123456789[[#This Row],[Datum]]</f>
        <v>45157</v>
      </c>
      <c r="Q20" s="4"/>
    </row>
    <row r="21" spans="1:17" s="5" customFormat="1" ht="15" customHeight="1" x14ac:dyDescent="0.2">
      <c r="A21" s="6">
        <v>45158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Tabelle13478910111213234578123456789[[#This Row],[Datum]]</f>
        <v>45158</v>
      </c>
      <c r="Q21" s="4"/>
    </row>
    <row r="22" spans="1:17" s="5" customFormat="1" ht="15" customHeight="1" x14ac:dyDescent="0.2">
      <c r="A22" s="6">
        <v>45159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Tabelle13478910111213234578123456789[[#This Row],[Datum]]</f>
        <v>45159</v>
      </c>
      <c r="Q22" s="4"/>
    </row>
    <row r="23" spans="1:17" s="5" customFormat="1" ht="15" customHeight="1" x14ac:dyDescent="0.2">
      <c r="A23" s="6">
        <v>45160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Tabelle13478910111213234578123456789[[#This Row],[Datum]]</f>
        <v>45160</v>
      </c>
      <c r="Q23" s="4"/>
    </row>
    <row r="24" spans="1:17" s="5" customFormat="1" ht="15" customHeight="1" x14ac:dyDescent="0.2">
      <c r="A24" s="6">
        <v>45161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Tabelle13478910111213234578123456789[[#This Row],[Datum]]</f>
        <v>45161</v>
      </c>
      <c r="Q24" s="4"/>
    </row>
    <row r="25" spans="1:17" s="5" customFormat="1" ht="15" customHeight="1" x14ac:dyDescent="0.2">
      <c r="A25" s="6">
        <v>45162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Tabelle13478910111213234578123456789[[#This Row],[Datum]]</f>
        <v>45162</v>
      </c>
      <c r="Q25" s="4"/>
    </row>
    <row r="26" spans="1:17" s="5" customFormat="1" ht="15" customHeight="1" x14ac:dyDescent="0.2">
      <c r="A26" s="6">
        <v>45163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Tabelle13478910111213234578123456789[[#This Row],[Datum]]</f>
        <v>45163</v>
      </c>
      <c r="Q26" s="4"/>
    </row>
    <row r="27" spans="1:17" s="5" customFormat="1" ht="15" customHeight="1" x14ac:dyDescent="0.2">
      <c r="A27" s="6">
        <v>45164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Tabelle13478910111213234578123456789[[#This Row],[Datum]]</f>
        <v>45164</v>
      </c>
      <c r="Q27" s="4"/>
    </row>
    <row r="28" spans="1:17" s="5" customFormat="1" ht="15" customHeight="1" x14ac:dyDescent="0.2">
      <c r="A28" s="6">
        <v>45165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Tabelle13478910111213234578123456789[[#This Row],[Datum]]</f>
        <v>45165</v>
      </c>
      <c r="Q28" s="4"/>
    </row>
    <row r="29" spans="1:17" s="5" customFormat="1" ht="15" customHeight="1" x14ac:dyDescent="0.2">
      <c r="A29" s="6">
        <v>45166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Tabelle13478910111213234578123456789[[#This Row],[Datum]]</f>
        <v>45166</v>
      </c>
      <c r="Q29" s="4"/>
    </row>
    <row r="30" spans="1:17" s="5" customFormat="1" ht="15" customHeight="1" x14ac:dyDescent="0.2">
      <c r="A30" s="6">
        <v>45167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Tabelle13478910111213234578123456789[[#This Row],[Datum]]</f>
        <v>45167</v>
      </c>
      <c r="Q30" s="4"/>
    </row>
    <row r="31" spans="1:17" s="5" customFormat="1" ht="15" customHeight="1" x14ac:dyDescent="0.2">
      <c r="A31" s="6">
        <v>45168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>
        <f>Tabelle13478910111213234578123456789[[#This Row],[Datum]]</f>
        <v>45168</v>
      </c>
      <c r="Q31" s="4"/>
    </row>
    <row r="32" spans="1:17" s="5" customFormat="1" ht="15" customHeight="1" thickBot="1" x14ac:dyDescent="0.25">
      <c r="A32" s="6">
        <v>45169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67"/>
      <c r="N32" s="67"/>
      <c r="O32" s="8"/>
      <c r="P32" s="10">
        <f>Tabelle13478910111213234578123456789[[#This Row],[Datum]]</f>
        <v>45169</v>
      </c>
      <c r="Q32" s="4"/>
    </row>
    <row r="33" spans="1:17" s="12" customFormat="1" ht="17.25" customHeight="1" thickBot="1" x14ac:dyDescent="0.25">
      <c r="A33" s="63" t="s">
        <v>4</v>
      </c>
      <c r="B33" s="48">
        <f t="shared" ref="B33:O33" si="0">SUM(B2:B32)</f>
        <v>0</v>
      </c>
      <c r="C33" s="49">
        <f t="shared" si="0"/>
        <v>0</v>
      </c>
      <c r="D33" s="49">
        <f t="shared" si="0"/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  <c r="O33" s="50">
        <f t="shared" si="0"/>
        <v>0</v>
      </c>
      <c r="P33" s="64" t="s">
        <v>4</v>
      </c>
      <c r="Q33" s="11"/>
    </row>
    <row r="34" spans="1:17" ht="13.5" thickBot="1" x14ac:dyDescent="0.25"/>
    <row r="35" spans="1:17" ht="23.25" customHeight="1" thickBot="1" x14ac:dyDescent="0.25">
      <c r="A35" s="53" t="s">
        <v>14</v>
      </c>
      <c r="B35" s="54">
        <f>SUM(B36:B43)</f>
        <v>1036</v>
      </c>
      <c r="C35" s="58"/>
      <c r="D35" s="81" t="s">
        <v>5</v>
      </c>
      <c r="E35" s="82"/>
      <c r="F35" s="55">
        <f>SUM(B33:O33)</f>
        <v>0</v>
      </c>
      <c r="G35" s="58"/>
      <c r="H35" s="83" t="s">
        <v>20</v>
      </c>
      <c r="I35" s="84"/>
      <c r="J35" s="62">
        <f>B35-F35</f>
        <v>1036</v>
      </c>
      <c r="K35" s="58"/>
      <c r="L35" s="59"/>
      <c r="M35" s="59"/>
      <c r="N35" s="59"/>
      <c r="O35" s="56"/>
      <c r="P35" s="57"/>
    </row>
    <row r="36" spans="1:17" x14ac:dyDescent="0.2">
      <c r="A36" s="20" t="s">
        <v>13</v>
      </c>
      <c r="B36" s="41">
        <v>219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7" x14ac:dyDescent="0.2">
      <c r="A37" s="20" t="s">
        <v>8</v>
      </c>
      <c r="B37" s="41">
        <v>269</v>
      </c>
      <c r="C37" s="19"/>
      <c r="D37" s="21"/>
      <c r="E37" s="21"/>
      <c r="F37" s="21"/>
      <c r="G37" s="21"/>
      <c r="H37" s="21"/>
      <c r="I37" s="21"/>
      <c r="J37" s="19"/>
      <c r="K37" s="18"/>
      <c r="L37" s="19"/>
      <c r="M37" s="19"/>
      <c r="N37" s="22"/>
      <c r="O37" s="19"/>
      <c r="P37" s="46"/>
    </row>
    <row r="38" spans="1:17" x14ac:dyDescent="0.2">
      <c r="A38" s="20" t="s">
        <v>7</v>
      </c>
      <c r="B38" s="41">
        <v>309</v>
      </c>
      <c r="C38" s="23"/>
      <c r="D38" s="21"/>
      <c r="E38" s="21"/>
      <c r="F38" s="18"/>
      <c r="G38" s="18"/>
      <c r="H38" s="18"/>
      <c r="I38" s="21"/>
      <c r="J38" s="24"/>
      <c r="K38" s="19"/>
      <c r="L38" s="25"/>
      <c r="M38" s="26"/>
      <c r="N38" s="18"/>
      <c r="O38" s="25"/>
      <c r="P38" s="46"/>
    </row>
    <row r="39" spans="1:17" x14ac:dyDescent="0.2">
      <c r="A39" s="20" t="s">
        <v>9</v>
      </c>
      <c r="B39" s="42">
        <v>125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7" x14ac:dyDescent="0.2">
      <c r="A40" s="27" t="s">
        <v>21</v>
      </c>
      <c r="B40" s="42">
        <v>68</v>
      </c>
      <c r="C40" s="23"/>
      <c r="D40" s="21"/>
      <c r="E40" s="21"/>
      <c r="F40" s="21"/>
      <c r="G40" s="21"/>
      <c r="H40" s="21"/>
      <c r="I40" s="21"/>
      <c r="J40" s="25"/>
      <c r="K40" s="25"/>
      <c r="L40" s="25"/>
      <c r="M40" s="28"/>
      <c r="N40" s="29"/>
      <c r="O40" s="30"/>
      <c r="P40" s="45"/>
    </row>
    <row r="41" spans="1:17" x14ac:dyDescent="0.2">
      <c r="A41" s="27" t="s">
        <v>10</v>
      </c>
      <c r="B41" s="42"/>
      <c r="C41" s="23"/>
      <c r="D41" s="23"/>
      <c r="E41" s="23"/>
      <c r="F41" s="25"/>
      <c r="G41" s="25"/>
      <c r="H41" s="25"/>
      <c r="I41" s="25"/>
      <c r="J41" s="25"/>
      <c r="K41" s="31"/>
      <c r="L41" s="31"/>
      <c r="M41" s="31"/>
      <c r="N41" s="31"/>
      <c r="O41" s="25"/>
      <c r="P41" s="46"/>
    </row>
    <row r="42" spans="1:17" x14ac:dyDescent="0.2">
      <c r="A42" s="27" t="s">
        <v>11</v>
      </c>
      <c r="B42" s="42">
        <v>30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47"/>
    </row>
    <row r="43" spans="1:17" x14ac:dyDescent="0.2">
      <c r="A43" s="27" t="s">
        <v>12</v>
      </c>
      <c r="B43" s="42">
        <v>16</v>
      </c>
      <c r="P43" s="45"/>
    </row>
    <row r="44" spans="1:17" x14ac:dyDescent="0.2">
      <c r="P44" s="45"/>
    </row>
  </sheetData>
  <mergeCells count="2">
    <mergeCell ref="H35:I35"/>
    <mergeCell ref="D35:E35"/>
  </mergeCells>
  <conditionalFormatting sqref="J35">
    <cfRule type="cellIs" dxfId="113" priority="1" operator="greaterThan">
      <formula>0</formula>
    </cfRule>
    <cfRule type="cellIs" dxfId="112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3"/>
  <sheetViews>
    <sheetView showGridLines="0"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ColWidth="11.42578125" defaultRowHeight="12.75" x14ac:dyDescent="0.2"/>
  <cols>
    <col min="1" max="1" width="12" style="13" customWidth="1"/>
    <col min="2" max="15" width="12.85546875" style="14" customWidth="1"/>
    <col min="16" max="16" width="11.42578125" style="15" customWidth="1"/>
    <col min="17" max="17" width="11.42578125" style="16"/>
    <col min="18" max="16384" width="11.42578125" style="17"/>
  </cols>
  <sheetData>
    <row r="1" spans="1:17" s="2" customFormat="1" ht="44.25" thickBot="1" x14ac:dyDescent="0.25">
      <c r="A1" s="44" t="s">
        <v>0</v>
      </c>
      <c r="B1" s="51" t="s">
        <v>24</v>
      </c>
      <c r="C1" s="65" t="s">
        <v>15</v>
      </c>
      <c r="D1" s="65" t="s">
        <v>22</v>
      </c>
      <c r="E1" s="52" t="s">
        <v>23</v>
      </c>
      <c r="F1" s="65" t="s">
        <v>1</v>
      </c>
      <c r="G1" s="65" t="s">
        <v>16</v>
      </c>
      <c r="H1" s="52" t="s">
        <v>25</v>
      </c>
      <c r="I1" s="52" t="s">
        <v>26</v>
      </c>
      <c r="J1" s="65" t="s">
        <v>17</v>
      </c>
      <c r="K1" s="65" t="s">
        <v>18</v>
      </c>
      <c r="L1" s="65" t="s">
        <v>28</v>
      </c>
      <c r="M1" s="65" t="s">
        <v>19</v>
      </c>
      <c r="N1" s="52" t="s">
        <v>27</v>
      </c>
      <c r="O1" s="66" t="s">
        <v>2</v>
      </c>
      <c r="P1" s="44" t="s">
        <v>3</v>
      </c>
      <c r="Q1" s="1"/>
    </row>
    <row r="2" spans="1:17" s="5" customFormat="1" ht="15" customHeight="1" x14ac:dyDescent="0.2">
      <c r="A2" s="6">
        <v>45170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8"/>
      <c r="P2" s="10">
        <f>Tabelle1347891011121323457812345678910[[#This Row],[Datum]]</f>
        <v>45170</v>
      </c>
      <c r="Q2" s="4"/>
    </row>
    <row r="3" spans="1:17" s="5" customFormat="1" ht="15" customHeight="1" x14ac:dyDescent="0.2">
      <c r="A3" s="6">
        <v>45171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Tabelle1347891011121323457812345678910[[#This Row],[Datum]]</f>
        <v>45171</v>
      </c>
      <c r="Q3" s="4"/>
    </row>
    <row r="4" spans="1:17" s="5" customFormat="1" ht="15" customHeight="1" x14ac:dyDescent="0.2">
      <c r="A4" s="6">
        <v>45172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>
        <f>Tabelle1347891011121323457812345678910[[#This Row],[Datum]]</f>
        <v>45172</v>
      </c>
      <c r="Q4" s="4"/>
    </row>
    <row r="5" spans="1:17" s="5" customFormat="1" ht="15" customHeight="1" x14ac:dyDescent="0.2">
      <c r="A5" s="6">
        <v>45173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0">
        <f>Tabelle1347891011121323457812345678910[[#This Row],[Datum]]</f>
        <v>45173</v>
      </c>
      <c r="Q5" s="4"/>
    </row>
    <row r="6" spans="1:17" s="5" customFormat="1" ht="15" customHeight="1" x14ac:dyDescent="0.2">
      <c r="A6" s="6">
        <v>45174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>
        <f>Tabelle1347891011121323457812345678910[[#This Row],[Datum]]</f>
        <v>45174</v>
      </c>
      <c r="Q6" s="4"/>
    </row>
    <row r="7" spans="1:17" s="5" customFormat="1" ht="15" customHeight="1" x14ac:dyDescent="0.2">
      <c r="A7" s="6">
        <v>45175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>
        <f>Tabelle1347891011121323457812345678910[[#This Row],[Datum]]</f>
        <v>45175</v>
      </c>
      <c r="Q7" s="4"/>
    </row>
    <row r="8" spans="1:17" s="5" customFormat="1" ht="15" customHeight="1" x14ac:dyDescent="0.2">
      <c r="A8" s="6">
        <v>45176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>
        <f>Tabelle1347891011121323457812345678910[[#This Row],[Datum]]</f>
        <v>45176</v>
      </c>
      <c r="Q8" s="4"/>
    </row>
    <row r="9" spans="1:17" s="5" customFormat="1" ht="15" customHeight="1" x14ac:dyDescent="0.2">
      <c r="A9" s="6">
        <v>45177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>
        <f>Tabelle1347891011121323457812345678910[[#This Row],[Datum]]</f>
        <v>45177</v>
      </c>
      <c r="Q9" s="4"/>
    </row>
    <row r="10" spans="1:17" s="5" customFormat="1" ht="15" customHeight="1" x14ac:dyDescent="0.2">
      <c r="A10" s="6">
        <v>45178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Tabelle1347891011121323457812345678910[[#This Row],[Datum]]</f>
        <v>45178</v>
      </c>
      <c r="Q10" s="4"/>
    </row>
    <row r="11" spans="1:17" s="5" customFormat="1" ht="15" customHeight="1" x14ac:dyDescent="0.2">
      <c r="A11" s="6">
        <v>45179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>
        <f>Tabelle1347891011121323457812345678910[[#This Row],[Datum]]</f>
        <v>45179</v>
      </c>
      <c r="Q11" s="4"/>
    </row>
    <row r="12" spans="1:17" s="5" customFormat="1" ht="15" customHeight="1" x14ac:dyDescent="0.2">
      <c r="A12" s="6">
        <v>45180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>
        <f>Tabelle1347891011121323457812345678910[[#This Row],[Datum]]</f>
        <v>45180</v>
      </c>
      <c r="Q12" s="4"/>
    </row>
    <row r="13" spans="1:17" s="5" customFormat="1" ht="15" customHeight="1" x14ac:dyDescent="0.2">
      <c r="A13" s="6">
        <v>45181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>
        <f>Tabelle1347891011121323457812345678910[[#This Row],[Datum]]</f>
        <v>45181</v>
      </c>
      <c r="Q13" s="4"/>
    </row>
    <row r="14" spans="1:17" s="5" customFormat="1" ht="15" customHeight="1" x14ac:dyDescent="0.2">
      <c r="A14" s="6">
        <v>45182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>
        <f>Tabelle1347891011121323457812345678910[[#This Row],[Datum]]</f>
        <v>45182</v>
      </c>
      <c r="Q14" s="4"/>
    </row>
    <row r="15" spans="1:17" s="5" customFormat="1" ht="15" customHeight="1" x14ac:dyDescent="0.2">
      <c r="A15" s="6">
        <v>45183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>
        <f>Tabelle1347891011121323457812345678910[[#This Row],[Datum]]</f>
        <v>45183</v>
      </c>
      <c r="Q15" s="4"/>
    </row>
    <row r="16" spans="1:17" s="5" customFormat="1" ht="15" customHeight="1" x14ac:dyDescent="0.2">
      <c r="A16" s="6">
        <v>45184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>
        <f>Tabelle1347891011121323457812345678910[[#This Row],[Datum]]</f>
        <v>45184</v>
      </c>
      <c r="Q16" s="4"/>
    </row>
    <row r="17" spans="1:17" s="5" customFormat="1" ht="15" customHeight="1" x14ac:dyDescent="0.2">
      <c r="A17" s="6">
        <v>45185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>
        <f>Tabelle1347891011121323457812345678910[[#This Row],[Datum]]</f>
        <v>45185</v>
      </c>
      <c r="Q17" s="4"/>
    </row>
    <row r="18" spans="1:17" s="5" customFormat="1" ht="15" customHeight="1" x14ac:dyDescent="0.2">
      <c r="A18" s="6">
        <v>45186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>
        <f>Tabelle1347891011121323457812345678910[[#This Row],[Datum]]</f>
        <v>45186</v>
      </c>
      <c r="Q18" s="4"/>
    </row>
    <row r="19" spans="1:17" s="5" customFormat="1" ht="15" customHeight="1" x14ac:dyDescent="0.2">
      <c r="A19" s="6">
        <v>45187</v>
      </c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>
        <f>Tabelle1347891011121323457812345678910[[#This Row],[Datum]]</f>
        <v>45187</v>
      </c>
      <c r="Q19" s="4"/>
    </row>
    <row r="20" spans="1:17" s="5" customFormat="1" ht="15" customHeight="1" x14ac:dyDescent="0.2">
      <c r="A20" s="6">
        <v>45188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>Tabelle1347891011121323457812345678910[[#This Row],[Datum]]</f>
        <v>45188</v>
      </c>
      <c r="Q20" s="4"/>
    </row>
    <row r="21" spans="1:17" s="5" customFormat="1" ht="15" customHeight="1" x14ac:dyDescent="0.2">
      <c r="A21" s="6">
        <v>45189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>
        <f>Tabelle1347891011121323457812345678910[[#This Row],[Datum]]</f>
        <v>45189</v>
      </c>
      <c r="Q21" s="4"/>
    </row>
    <row r="22" spans="1:17" s="5" customFormat="1" ht="15" customHeight="1" x14ac:dyDescent="0.2">
      <c r="A22" s="6">
        <v>45190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>Tabelle1347891011121323457812345678910[[#This Row],[Datum]]</f>
        <v>45190</v>
      </c>
      <c r="Q22" s="4"/>
    </row>
    <row r="23" spans="1:17" s="5" customFormat="1" ht="15" customHeight="1" x14ac:dyDescent="0.2">
      <c r="A23" s="6">
        <v>45191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>
        <f>Tabelle1347891011121323457812345678910[[#This Row],[Datum]]</f>
        <v>45191</v>
      </c>
      <c r="Q23" s="4"/>
    </row>
    <row r="24" spans="1:17" s="5" customFormat="1" ht="15" customHeight="1" x14ac:dyDescent="0.2">
      <c r="A24" s="6">
        <v>45192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>
        <f>Tabelle1347891011121323457812345678910[[#This Row],[Datum]]</f>
        <v>45192</v>
      </c>
      <c r="Q24" s="4"/>
    </row>
    <row r="25" spans="1:17" s="5" customFormat="1" ht="15" customHeight="1" x14ac:dyDescent="0.2">
      <c r="A25" s="6">
        <v>45193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>
        <f>Tabelle1347891011121323457812345678910[[#This Row],[Datum]]</f>
        <v>45193</v>
      </c>
      <c r="Q25" s="4"/>
    </row>
    <row r="26" spans="1:17" s="5" customFormat="1" ht="15" customHeight="1" x14ac:dyDescent="0.2">
      <c r="A26" s="6">
        <v>45194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>
        <f>Tabelle1347891011121323457812345678910[[#This Row],[Datum]]</f>
        <v>45194</v>
      </c>
      <c r="Q26" s="4"/>
    </row>
    <row r="27" spans="1:17" s="5" customFormat="1" ht="15" customHeight="1" x14ac:dyDescent="0.2">
      <c r="A27" s="6">
        <v>45195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>
        <f>Tabelle1347891011121323457812345678910[[#This Row],[Datum]]</f>
        <v>45195</v>
      </c>
      <c r="Q27" s="4"/>
    </row>
    <row r="28" spans="1:17" s="5" customFormat="1" ht="15" customHeight="1" x14ac:dyDescent="0.2">
      <c r="A28" s="6">
        <v>45196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>
        <f>Tabelle1347891011121323457812345678910[[#This Row],[Datum]]</f>
        <v>45196</v>
      </c>
      <c r="Q28" s="4"/>
    </row>
    <row r="29" spans="1:17" s="5" customFormat="1" ht="15" customHeight="1" x14ac:dyDescent="0.2">
      <c r="A29" s="6">
        <v>45197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>
        <f>Tabelle1347891011121323457812345678910[[#This Row],[Datum]]</f>
        <v>45197</v>
      </c>
      <c r="Q29" s="4"/>
    </row>
    <row r="30" spans="1:17" s="5" customFormat="1" ht="15" customHeight="1" x14ac:dyDescent="0.2">
      <c r="A30" s="6">
        <v>45198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>
        <f>Tabelle1347891011121323457812345678910[[#This Row],[Datum]]</f>
        <v>45198</v>
      </c>
      <c r="Q30" s="4"/>
    </row>
    <row r="31" spans="1:17" s="5" customFormat="1" ht="15" customHeight="1" thickBot="1" x14ac:dyDescent="0.25">
      <c r="A31" s="6">
        <v>45199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67"/>
      <c r="N31" s="67"/>
      <c r="O31" s="8"/>
      <c r="P31" s="10">
        <f>Tabelle1347891011121323457812345678910[[#This Row],[Datum]]</f>
        <v>45199</v>
      </c>
      <c r="Q31" s="4"/>
    </row>
    <row r="32" spans="1:17" s="12" customFormat="1" ht="17.25" customHeight="1" thickBot="1" x14ac:dyDescent="0.25">
      <c r="A32" s="63" t="s">
        <v>4</v>
      </c>
      <c r="B32" s="48">
        <f t="shared" ref="B32:O32" si="0">SUM(B2:B31)</f>
        <v>0</v>
      </c>
      <c r="C32" s="49">
        <f t="shared" si="0"/>
        <v>0</v>
      </c>
      <c r="D32" s="49">
        <f t="shared" si="0"/>
        <v>0</v>
      </c>
      <c r="E32" s="49">
        <f t="shared" si="0"/>
        <v>0</v>
      </c>
      <c r="F32" s="49">
        <f t="shared" si="0"/>
        <v>0</v>
      </c>
      <c r="G32" s="49">
        <f t="shared" si="0"/>
        <v>0</v>
      </c>
      <c r="H32" s="49">
        <f t="shared" si="0"/>
        <v>0</v>
      </c>
      <c r="I32" s="49">
        <f t="shared" si="0"/>
        <v>0</v>
      </c>
      <c r="J32" s="49">
        <f t="shared" si="0"/>
        <v>0</v>
      </c>
      <c r="K32" s="49">
        <f t="shared" si="0"/>
        <v>0</v>
      </c>
      <c r="L32" s="49">
        <f t="shared" si="0"/>
        <v>0</v>
      </c>
      <c r="M32" s="49">
        <f t="shared" si="0"/>
        <v>0</v>
      </c>
      <c r="N32" s="49">
        <f t="shared" si="0"/>
        <v>0</v>
      </c>
      <c r="O32" s="50">
        <f t="shared" si="0"/>
        <v>0</v>
      </c>
      <c r="P32" s="64" t="s">
        <v>4</v>
      </c>
      <c r="Q32" s="11"/>
    </row>
    <row r="33" spans="1:16" ht="13.5" thickBot="1" x14ac:dyDescent="0.25"/>
    <row r="34" spans="1:16" ht="23.25" customHeight="1" thickBot="1" x14ac:dyDescent="0.25">
      <c r="A34" s="53" t="s">
        <v>14</v>
      </c>
      <c r="B34" s="54">
        <f>SUM(B35:B42)</f>
        <v>1036</v>
      </c>
      <c r="C34" s="58"/>
      <c r="D34" s="81" t="s">
        <v>5</v>
      </c>
      <c r="E34" s="82"/>
      <c r="F34" s="55">
        <f>SUM(B32:O32)</f>
        <v>0</v>
      </c>
      <c r="G34" s="58"/>
      <c r="H34" s="83" t="s">
        <v>20</v>
      </c>
      <c r="I34" s="84"/>
      <c r="J34" s="62">
        <f>B34-F34</f>
        <v>1036</v>
      </c>
      <c r="K34" s="58"/>
      <c r="L34" s="59"/>
      <c r="M34" s="59"/>
      <c r="N34" s="59"/>
      <c r="O34" s="56"/>
      <c r="P34" s="57"/>
    </row>
    <row r="35" spans="1:16" x14ac:dyDescent="0.2">
      <c r="A35" s="20" t="s">
        <v>13</v>
      </c>
      <c r="B35" s="41">
        <v>219</v>
      </c>
      <c r="C35" s="19"/>
      <c r="D35" s="21"/>
      <c r="E35" s="21"/>
      <c r="F35" s="21"/>
      <c r="G35" s="21"/>
      <c r="H35" s="21"/>
      <c r="I35" s="21"/>
      <c r="J35" s="19"/>
      <c r="K35" s="18"/>
      <c r="L35" s="19"/>
      <c r="M35" s="19"/>
      <c r="N35" s="22"/>
      <c r="O35" s="19"/>
      <c r="P35" s="46"/>
    </row>
    <row r="36" spans="1:16" x14ac:dyDescent="0.2">
      <c r="A36" s="20" t="s">
        <v>8</v>
      </c>
      <c r="B36" s="41">
        <v>269</v>
      </c>
      <c r="C36" s="19"/>
      <c r="D36" s="21"/>
      <c r="E36" s="21"/>
      <c r="F36" s="21"/>
      <c r="G36" s="21"/>
      <c r="H36" s="21"/>
      <c r="I36" s="21"/>
      <c r="J36" s="19"/>
      <c r="K36" s="18"/>
      <c r="L36" s="19"/>
      <c r="M36" s="19"/>
      <c r="N36" s="22"/>
      <c r="O36" s="19"/>
      <c r="P36" s="46"/>
    </row>
    <row r="37" spans="1:16" x14ac:dyDescent="0.2">
      <c r="A37" s="20" t="s">
        <v>7</v>
      </c>
      <c r="B37" s="41">
        <v>309</v>
      </c>
      <c r="C37" s="23"/>
      <c r="D37" s="21"/>
      <c r="E37" s="21"/>
      <c r="F37" s="18"/>
      <c r="G37" s="18"/>
      <c r="H37" s="18"/>
      <c r="I37" s="21"/>
      <c r="J37" s="24"/>
      <c r="K37" s="19"/>
      <c r="L37" s="25"/>
      <c r="M37" s="26"/>
      <c r="N37" s="18"/>
      <c r="O37" s="25"/>
      <c r="P37" s="46"/>
    </row>
    <row r="38" spans="1:16" x14ac:dyDescent="0.2">
      <c r="A38" s="20" t="s">
        <v>9</v>
      </c>
      <c r="B38" s="42">
        <v>125</v>
      </c>
      <c r="C38" s="23"/>
      <c r="D38" s="21"/>
      <c r="E38" s="21"/>
      <c r="F38" s="21"/>
      <c r="G38" s="21"/>
      <c r="H38" s="21"/>
      <c r="I38" s="21"/>
      <c r="J38" s="25"/>
      <c r="K38" s="25"/>
      <c r="L38" s="25"/>
      <c r="M38" s="28"/>
      <c r="N38" s="29"/>
      <c r="O38" s="30"/>
      <c r="P38" s="45"/>
    </row>
    <row r="39" spans="1:16" x14ac:dyDescent="0.2">
      <c r="A39" s="27" t="s">
        <v>21</v>
      </c>
      <c r="B39" s="42">
        <v>68</v>
      </c>
      <c r="C39" s="23"/>
      <c r="D39" s="21"/>
      <c r="E39" s="21"/>
      <c r="F39" s="21"/>
      <c r="G39" s="21"/>
      <c r="H39" s="21"/>
      <c r="I39" s="21"/>
      <c r="J39" s="25"/>
      <c r="K39" s="25"/>
      <c r="L39" s="25"/>
      <c r="M39" s="28"/>
      <c r="N39" s="29"/>
      <c r="O39" s="30"/>
      <c r="P39" s="45"/>
    </row>
    <row r="40" spans="1:16" x14ac:dyDescent="0.2">
      <c r="A40" s="27" t="s">
        <v>10</v>
      </c>
      <c r="B40" s="42"/>
      <c r="C40" s="23"/>
      <c r="D40" s="23"/>
      <c r="E40" s="23"/>
      <c r="F40" s="25"/>
      <c r="G40" s="25"/>
      <c r="H40" s="25"/>
      <c r="I40" s="25"/>
      <c r="J40" s="25"/>
      <c r="K40" s="31"/>
      <c r="L40" s="31"/>
      <c r="M40" s="31"/>
      <c r="N40" s="31"/>
      <c r="O40" s="25"/>
      <c r="P40" s="46"/>
    </row>
    <row r="41" spans="1:16" x14ac:dyDescent="0.2">
      <c r="A41" s="27" t="s">
        <v>11</v>
      </c>
      <c r="B41" s="42">
        <v>30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47"/>
    </row>
    <row r="42" spans="1:16" x14ac:dyDescent="0.2">
      <c r="A42" s="27" t="s">
        <v>12</v>
      </c>
      <c r="B42" s="42">
        <v>16</v>
      </c>
      <c r="P42" s="45"/>
    </row>
    <row r="43" spans="1:16" x14ac:dyDescent="0.2">
      <c r="P43" s="45"/>
    </row>
  </sheetData>
  <mergeCells count="2">
    <mergeCell ref="H34:I34"/>
    <mergeCell ref="D34:E34"/>
  </mergeCells>
  <conditionalFormatting sqref="J34">
    <cfRule type="cellIs" dxfId="92" priority="1" operator="greaterThan">
      <formula>0</formula>
    </cfRule>
    <cfRule type="cellIs" dxfId="91" priority="2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Jan '23</vt:lpstr>
      <vt:lpstr>Feb '23</vt:lpstr>
      <vt:lpstr>Mär '23</vt:lpstr>
      <vt:lpstr>Apr '23</vt:lpstr>
      <vt:lpstr>Mai '23</vt:lpstr>
      <vt:lpstr>Jun '23</vt:lpstr>
      <vt:lpstr>Jul '23</vt:lpstr>
      <vt:lpstr>Aug '23</vt:lpstr>
      <vt:lpstr>Sep '23</vt:lpstr>
      <vt:lpstr>Okt '23</vt:lpstr>
      <vt:lpstr>Nov '23</vt:lpstr>
      <vt:lpstr>Dez '23</vt:lpstr>
      <vt:lpstr>Jahreswerte</vt:lpstr>
      <vt:lpstr>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Drochner</dc:creator>
  <cp:lastModifiedBy>Nina Drochner-Neugebauer</cp:lastModifiedBy>
  <dcterms:created xsi:type="dcterms:W3CDTF">2020-01-04T10:08:33Z</dcterms:created>
  <dcterms:modified xsi:type="dcterms:W3CDTF">2023-07-25T06:36:23Z</dcterms:modified>
</cp:coreProperties>
</file>